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tlas.uni.lux\users\jennifer.modamio\DVB_group\2021\WBs\protein quantification\"/>
    </mc:Choice>
  </mc:AlternateContent>
  <bookViews>
    <workbookView xWindow="1905" yWindow="1905" windowWidth="17160" windowHeight="10380" activeTab="3"/>
  </bookViews>
  <sheets>
    <sheet name="Plate 1 - Sheet1" sheetId="1" r:id="rId1"/>
    <sheet name="Sheet1" sheetId="2" r:id="rId2"/>
    <sheet name="Sheet2" sheetId="3" r:id="rId3"/>
    <sheet name="Sheet3" sheetId="4" r:id="rId4"/>
  </sheets>
  <externalReferences>
    <externalReference r:id="rId5"/>
  </externalReferences>
  <definedNames>
    <definedName name="MethodPointer1">1228241280</definedName>
    <definedName name="MethodPointer2">620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3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35" i="2" l="1"/>
  <c r="G35" i="2"/>
  <c r="F35" i="2"/>
  <c r="D35" i="2"/>
  <c r="C55" i="2"/>
  <c r="C54" i="2"/>
  <c r="C53" i="2"/>
  <c r="D53" i="2" s="1"/>
  <c r="E53" i="2" s="1"/>
  <c r="F53" i="2" s="1"/>
  <c r="G53" i="2" s="1"/>
  <c r="H53" i="2" s="1"/>
  <c r="I53" i="2" s="1"/>
  <c r="C52" i="2"/>
  <c r="D52" i="2" s="1"/>
  <c r="E52" i="2" s="1"/>
  <c r="F52" i="2" s="1"/>
  <c r="G52" i="2" s="1"/>
  <c r="H52" i="2" s="1"/>
  <c r="I52" i="2" s="1"/>
  <c r="C51" i="2"/>
  <c r="D54" i="2"/>
  <c r="E54" i="2" s="1"/>
  <c r="F54" i="2" s="1"/>
  <c r="G54" i="2" s="1"/>
  <c r="H54" i="2" s="1"/>
  <c r="I54" i="2" s="1"/>
  <c r="C50" i="2"/>
  <c r="C49" i="2"/>
  <c r="D49" i="2" s="1"/>
  <c r="E49" i="2" s="1"/>
  <c r="F49" i="2" s="1"/>
  <c r="G49" i="2" s="1"/>
  <c r="H49" i="2" s="1"/>
  <c r="I49" i="2" s="1"/>
  <c r="C48" i="2"/>
  <c r="C47" i="2"/>
  <c r="C46" i="2"/>
  <c r="D46" i="2" s="1"/>
  <c r="E46" i="2" s="1"/>
  <c r="F46" i="2" s="1"/>
  <c r="G46" i="2" s="1"/>
  <c r="H46" i="2" s="1"/>
  <c r="I46" i="2" s="1"/>
  <c r="C45" i="2"/>
  <c r="D45" i="2" s="1"/>
  <c r="E45" i="2" s="1"/>
  <c r="F45" i="2" s="1"/>
  <c r="G45" i="2" s="1"/>
  <c r="H45" i="2" s="1"/>
  <c r="I45" i="2" s="1"/>
  <c r="C44" i="2"/>
  <c r="C43" i="2"/>
  <c r="C42" i="2"/>
  <c r="D43" i="2"/>
  <c r="E43" i="2" s="1"/>
  <c r="F43" i="2" s="1"/>
  <c r="G43" i="2" s="1"/>
  <c r="H43" i="2" s="1"/>
  <c r="I43" i="2" s="1"/>
  <c r="D50" i="2"/>
  <c r="E50" i="2" s="1"/>
  <c r="F50" i="2" s="1"/>
  <c r="G50" i="2" s="1"/>
  <c r="H50" i="2" s="1"/>
  <c r="I50" i="2" s="1"/>
  <c r="C41" i="2"/>
  <c r="C40" i="2"/>
  <c r="D40" i="2" s="1"/>
  <c r="E40" i="2" s="1"/>
  <c r="F40" i="2" s="1"/>
  <c r="G40" i="2" s="1"/>
  <c r="H40" i="2" s="1"/>
  <c r="I40" i="2" s="1"/>
  <c r="C39" i="2"/>
  <c r="C38" i="2"/>
  <c r="C37" i="2"/>
  <c r="D37" i="2" s="1"/>
  <c r="E37" i="2" s="1"/>
  <c r="F37" i="2" s="1"/>
  <c r="G37" i="2" s="1"/>
  <c r="H37" i="2" s="1"/>
  <c r="I37" i="2" s="1"/>
  <c r="C36" i="2"/>
  <c r="D36" i="2" s="1"/>
  <c r="E36" i="2" s="1"/>
  <c r="F36" i="2" s="1"/>
  <c r="G36" i="2" s="1"/>
  <c r="H36" i="2" s="1"/>
  <c r="I36" i="2" s="1"/>
  <c r="D41" i="2"/>
  <c r="E41" i="2" s="1"/>
  <c r="F41" i="2" s="1"/>
  <c r="G41" i="2" s="1"/>
  <c r="H41" i="2" s="1"/>
  <c r="I41" i="2" s="1"/>
  <c r="C35" i="2"/>
  <c r="E35" i="2" s="1"/>
  <c r="I35" i="2" s="1"/>
  <c r="D55" i="2"/>
  <c r="E55" i="2" s="1"/>
  <c r="F55" i="2" s="1"/>
  <c r="G55" i="2" s="1"/>
  <c r="H55" i="2" s="1"/>
  <c r="I55" i="2" s="1"/>
  <c r="D51" i="2"/>
  <c r="E51" i="2" s="1"/>
  <c r="F51" i="2" s="1"/>
  <c r="G51" i="2" s="1"/>
  <c r="H51" i="2" s="1"/>
  <c r="I51" i="2" s="1"/>
  <c r="D48" i="2"/>
  <c r="E48" i="2" s="1"/>
  <c r="F48" i="2" s="1"/>
  <c r="G48" i="2" s="1"/>
  <c r="H48" i="2" s="1"/>
  <c r="I48" i="2" s="1"/>
  <c r="D47" i="2"/>
  <c r="E47" i="2" s="1"/>
  <c r="F47" i="2" s="1"/>
  <c r="G47" i="2" s="1"/>
  <c r="H47" i="2" s="1"/>
  <c r="I47" i="2" s="1"/>
  <c r="D44" i="2"/>
  <c r="E44" i="2" s="1"/>
  <c r="F44" i="2" s="1"/>
  <c r="G44" i="2" s="1"/>
  <c r="H44" i="2" s="1"/>
  <c r="I44" i="2" s="1"/>
  <c r="D42" i="2"/>
  <c r="E42" i="2" s="1"/>
  <c r="F42" i="2" s="1"/>
  <c r="G42" i="2" s="1"/>
  <c r="H42" i="2" s="1"/>
  <c r="I42" i="2" s="1"/>
  <c r="D39" i="2"/>
  <c r="E39" i="2" s="1"/>
  <c r="F39" i="2" s="1"/>
  <c r="G39" i="2" s="1"/>
  <c r="H39" i="2" s="1"/>
  <c r="I39" i="2" s="1"/>
  <c r="D38" i="2"/>
  <c r="E38" i="2" s="1"/>
  <c r="F38" i="2" s="1"/>
  <c r="G38" i="2" s="1"/>
  <c r="H38" i="2" s="1"/>
  <c r="I38" i="2" s="1"/>
  <c r="G20" i="2"/>
  <c r="J15" i="2"/>
  <c r="B20" i="2" s="1"/>
  <c r="I15" i="2"/>
  <c r="C20" i="2" s="1"/>
  <c r="H15" i="2"/>
  <c r="D20" i="2" s="1"/>
  <c r="G15" i="2"/>
  <c r="E20" i="2" s="1"/>
  <c r="F15" i="2"/>
  <c r="F20" i="2" s="1"/>
  <c r="E15" i="2"/>
  <c r="D15" i="2"/>
  <c r="H20" i="2" s="1"/>
  <c r="C15" i="2"/>
  <c r="I20" i="2" s="1"/>
  <c r="B15" i="2"/>
  <c r="J20" i="2" s="1"/>
</calcChain>
</file>

<file path=xl/sharedStrings.xml><?xml version="1.0" encoding="utf-8"?>
<sst xmlns="http://schemas.openxmlformats.org/spreadsheetml/2006/main" count="282" uniqueCount="57">
  <si>
    <t>Software Version</t>
  </si>
  <si>
    <t>3.08.01</t>
  </si>
  <si>
    <t>Experiment File Path:</t>
  </si>
  <si>
    <t>C:\Users\BioTek\Documents\LCSB\DVB\Jennifer\Prot_quantification.xpt</t>
  </si>
  <si>
    <t>Protocol File Path:</t>
  </si>
  <si>
    <t>Procedure Details</t>
  </si>
  <si>
    <t>Plate Type</t>
  </si>
  <si>
    <t>Nunclon 96 flat bottom</t>
  </si>
  <si>
    <t>Eject plate on completion</t>
  </si>
  <si>
    <t>Read</t>
  </si>
  <si>
    <t>Absorbance Endpoint</t>
  </si>
  <si>
    <t>Full Plate</t>
  </si>
  <si>
    <t>Wavelengths:  562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</si>
  <si>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</si>
  <si>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</si>
  <si>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</si>
  <si>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</si>
  <si>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</si>
  <si>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</si>
  <si>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</si>
  <si>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</si>
  <si>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</si>
  <si>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</si>
  <si>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</si>
  <si>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 xml:space="preserve">sample 30dDiff hMO SNCA </t>
  </si>
  <si>
    <t>&lt;&gt;</t>
  </si>
  <si>
    <t>I</t>
  </si>
  <si>
    <t>Ripa buffer + PIC + Pi</t>
  </si>
  <si>
    <t>Average:</t>
  </si>
  <si>
    <t>BCA DO</t>
  </si>
  <si>
    <t>Protein
 ug/mL</t>
  </si>
  <si>
    <t>Protein
 ug/uL (0.5x)</t>
  </si>
  <si>
    <t>Protein
 ug/uL (1x)</t>
  </si>
  <si>
    <t>volume for
 10ug</t>
  </si>
  <si>
    <t>20ug (2 loading)</t>
  </si>
  <si>
    <t xml:space="preserve">Buffer 12 ul </t>
  </si>
  <si>
    <t>2ul LD</t>
  </si>
  <si>
    <t>from 30d diff prot curve</t>
  </si>
  <si>
    <t>322_e10_15Ddiff</t>
  </si>
  <si>
    <t>223_e10_15Ddiff</t>
  </si>
  <si>
    <t>200k7_e10_15Ddiff</t>
  </si>
  <si>
    <t>30268_e10_15Ddiff</t>
  </si>
  <si>
    <t>336_e10_15Ddiff</t>
  </si>
  <si>
    <t>317_e10_15Ddiff</t>
  </si>
  <si>
    <t>320_e10_15Ddiff</t>
  </si>
  <si>
    <t>322_e11_15Ddiff</t>
  </si>
  <si>
    <t>223_e11_15Ddiff</t>
  </si>
  <si>
    <t>200k7_e11_15Ddiff</t>
  </si>
  <si>
    <t>30268_e11_15Ddiff</t>
  </si>
  <si>
    <t>336_e11_15Ddiff</t>
  </si>
  <si>
    <t>317_e11_15Ddiff</t>
  </si>
  <si>
    <t>320_e11_15Ddiff</t>
  </si>
  <si>
    <t>15d diff protein e10-11-12 2021</t>
  </si>
  <si>
    <t xml:space="preserve">15d diff protein e10-11-12 2021 manually adapted </t>
  </si>
  <si>
    <t>manually adapted</t>
  </si>
  <si>
    <t xml:space="preserve">Buffer 18 ul </t>
  </si>
  <si>
    <t>3ul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</si>
</sst>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13" borderId="2" xfId="0" applyNumberFormat="1" applyFill="1" applyBorder="1"/>
    <xf numFmtId="0" fontId="0" fillId="13" borderId="2" xfId="0" applyFill="1" applyBorder="1"/>
    <xf numFmtId="0" fontId="2" fillId="1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16" borderId="1" xfId="0" applyFont="1" applyFill="1" applyBorder="1" applyAlignment="1">
      <alignment horizontal="center" vertical="center" wrapText="1"/>
    </xf>
    <xf numFmtId="0" fontId="0" fillId="15" borderId="2" xfId="0" applyFont="1" applyFill="1" applyBorder="1"/>
    <xf numFmtId="0" fontId="0" fillId="17" borderId="2" xfId="0" applyFont="1" applyFill="1" applyBorder="1"/>
    <xf numFmtId="0" fontId="0" fillId="18" borderId="2" xfId="0" applyFont="1" applyFill="1" applyBorder="1"/>
    <xf numFmtId="49" fontId="0" fillId="13" borderId="3" xfId="0" applyNumberFormat="1" applyFill="1" applyBorder="1"/>
    <xf numFmtId="0" fontId="3" fillId="0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19" borderId="2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0" xfId="0" applyFont="1" applyBorder="1"/>
    <xf numFmtId="0" fontId="0" fillId="0" borderId="0" xfId="0" applyFont="1" applyBorder="1" applyAlignment="1">
      <alignment horizontal="center" vertical="center" textRotation="90"/>
    </xf>
    <xf numFmtId="0" fontId="0" fillId="17" borderId="9" xfId="0" applyFont="1" applyFill="1" applyBorder="1"/>
    <xf numFmtId="0" fontId="9" fillId="0" borderId="10" xfId="0" applyFont="1" applyBorder="1"/>
    <xf numFmtId="2" fontId="0" fillId="0" borderId="10" xfId="0" applyNumberFormat="1" applyFont="1" applyBorder="1"/>
    <xf numFmtId="164" fontId="0" fillId="0" borderId="10" xfId="0" applyNumberFormat="1" applyFont="1" applyBorder="1"/>
    <xf numFmtId="0" fontId="0" fillId="0" borderId="10" xfId="0" applyBorder="1"/>
    <xf numFmtId="2" fontId="10" fillId="0" borderId="0" xfId="0" applyNumberFormat="1" applyFont="1" applyBorder="1"/>
    <xf numFmtId="0" fontId="0" fillId="17" borderId="12" xfId="0" applyFont="1" applyFill="1" applyBorder="1"/>
    <xf numFmtId="0" fontId="9" fillId="0" borderId="0" xfId="0" applyFont="1" applyBorder="1"/>
    <xf numFmtId="2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  <xf numFmtId="0" fontId="0" fillId="17" borderId="14" xfId="0" applyFont="1" applyFill="1" applyBorder="1"/>
    <xf numFmtId="0" fontId="9" fillId="0" borderId="15" xfId="0" applyFont="1" applyBorder="1"/>
    <xf numFmtId="2" fontId="0" fillId="0" borderId="15" xfId="0" applyNumberFormat="1" applyFont="1" applyBorder="1"/>
    <xf numFmtId="164" fontId="0" fillId="0" borderId="15" xfId="0" applyNumberFormat="1" applyFont="1" applyBorder="1"/>
    <xf numFmtId="0" fontId="0" fillId="0" borderId="15" xfId="0" applyBorder="1"/>
    <xf numFmtId="0" fontId="0" fillId="18" borderId="9" xfId="0" applyFont="1" applyFill="1" applyBorder="1"/>
    <xf numFmtId="0" fontId="0" fillId="18" borderId="12" xfId="0" applyFont="1" applyFill="1" applyBorder="1"/>
    <xf numFmtId="0" fontId="0" fillId="18" borderId="14" xfId="0" applyFont="1" applyFill="1" applyBorder="1"/>
    <xf numFmtId="0" fontId="0" fillId="15" borderId="9" xfId="0" applyFont="1" applyFill="1" applyBorder="1"/>
    <xf numFmtId="0" fontId="0" fillId="15" borderId="12" xfId="0" applyFont="1" applyFill="1" applyBorder="1"/>
    <xf numFmtId="0" fontId="0" fillId="15" borderId="14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0" fillId="0" borderId="0" xfId="0" applyFont="1" applyFill="1" applyBorder="1" applyAlignment="1">
      <alignment horizontal="center" vertical="center" textRotation="90"/>
    </xf>
    <xf numFmtId="0" fontId="9" fillId="0" borderId="0" xfId="0" applyFont="1" applyFill="1" applyBorder="1"/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16" borderId="0" xfId="0" applyFill="1"/>
    <xf numFmtId="0" fontId="0" fillId="0" borderId="2" xfId="0" applyFill="1" applyBorder="1"/>
    <xf numFmtId="0" fontId="0" fillId="0" borderId="2" xfId="0" applyFont="1" applyFill="1" applyBorder="1"/>
    <xf numFmtId="0" fontId="0" fillId="13" borderId="17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11" fillId="16" borderId="2" xfId="0" applyFont="1" applyFill="1" applyBorder="1"/>
    <xf numFmtId="0" fontId="6" fillId="0" borderId="2" xfId="0" applyFont="1" applyFill="1" applyBorder="1"/>
    <xf numFmtId="0" fontId="3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2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 wrapText="1"/>
    </xf>
    <xf numFmtId="2" fontId="0" fillId="0" borderId="11" xfId="0" applyNumberFormat="1" applyFont="1" applyBorder="1"/>
    <xf numFmtId="2" fontId="0" fillId="0" borderId="13" xfId="0" applyNumberFormat="1" applyFont="1" applyBorder="1"/>
    <xf numFmtId="2" fontId="0" fillId="0" borderId="16" xfId="0" applyNumberFormat="1" applyFont="1" applyBorder="1"/>
    <xf numFmtId="0" fontId="11" fillId="0" borderId="0" xfId="0" applyFont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BCA standar</a:t>
            </a:r>
            <a:r>
              <a:rPr lang="en-US" sz="1200" baseline="0"/>
              <a:t>d curve</a:t>
            </a:r>
            <a:br>
              <a:rPr lang="en-US" sz="1200" baseline="0"/>
            </a:br>
            <a:r>
              <a:rPr lang="en-US" sz="1200" baseline="0"/>
              <a:t>Ripa buffer - soluble</a:t>
            </a:r>
            <a:endParaRPr lang="en-US" sz="1200"/>
          </a:p>
        </c:rich>
      </c:tx>
      <c:layout>
        <c:manualLayout>
          <c:xMode val="edge"/>
          <c:yMode val="edge"/>
          <c:x val="0.350352771778257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[1]quantification!$B$19:$J$19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  <c:pt idx="5">
                  <c:v>750</c:v>
                </c:pt>
                <c:pt idx="6">
                  <c:v>1000</c:v>
                </c:pt>
                <c:pt idx="7">
                  <c:v>1500</c:v>
                </c:pt>
                <c:pt idx="8">
                  <c:v>2000</c:v>
                </c:pt>
              </c:numCache>
            </c:numRef>
          </c:xVal>
          <c:yVal>
            <c:numRef>
              <c:f>[1]quantification!$B$20:$J$20</c:f>
              <c:numCache>
                <c:formatCode>General</c:formatCode>
                <c:ptCount val="9"/>
                <c:pt idx="0">
                  <c:v>0.11799999999999999</c:v>
                </c:pt>
                <c:pt idx="1">
                  <c:v>0.13450000000000001</c:v>
                </c:pt>
                <c:pt idx="2">
                  <c:v>0.22900000000000001</c:v>
                </c:pt>
                <c:pt idx="3">
                  <c:v>0.29749999999999999</c:v>
                </c:pt>
                <c:pt idx="4">
                  <c:v>0.44500000000000001</c:v>
                </c:pt>
                <c:pt idx="5">
                  <c:v>0.57999999999999996</c:v>
                </c:pt>
                <c:pt idx="6">
                  <c:v>0.6944999999999999</c:v>
                </c:pt>
                <c:pt idx="7">
                  <c:v>0.92949999999999999</c:v>
                </c:pt>
                <c:pt idx="8">
                  <c:v>1.1985000000000001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91-444C-B878-C9E7A8B69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524384"/>
        <c:axId val="327516896"/>
      </c:scatterChart>
      <c:valAx>
        <c:axId val="3275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Protein concentration ug/mL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16896"/>
        <c:crosses val="autoZero"/>
        <c:crossBetween val="midCat"/>
      </c:valAx>
      <c:valAx>
        <c:axId val="32751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52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257174</xdr:colOff>
      <xdr:row>31</xdr:row>
      <xdr:rowOff>66675</xdr:rowOff>
    </xdr:from>
    <xdr:to>
      <xdr:col>18</xdr:col>
      <xdr:colOff>400049</xdr:colOff>
      <xdr:row>43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112_exp10_11_12_30day_pr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 1 - Sheet1"/>
      <sheetName val="quantification"/>
      <sheetName val="Sheet2"/>
    </sheetNames>
    <sheetDataSet>
      <sheetData sheetId="0"/>
      <sheetData sheetId="1">
        <row r="19">
          <cell r="B19">
            <v>0</v>
          </cell>
          <cell r="C19">
            <v>25</v>
          </cell>
          <cell r="D19">
            <v>125</v>
          </cell>
          <cell r="E19">
            <v>250</v>
          </cell>
          <cell r="F19">
            <v>500</v>
          </cell>
          <cell r="G19">
            <v>750</v>
          </cell>
          <cell r="H19">
            <v>1000</v>
          </cell>
          <cell r="I19">
            <v>1500</v>
          </cell>
          <cell r="J19">
            <v>2000</v>
          </cell>
        </row>
        <row r="20">
          <cell r="B20">
            <v>0.11799999999999999</v>
          </cell>
          <cell r="C20">
            <v>0.13450000000000001</v>
          </cell>
          <cell r="D20">
            <v>0.22900000000000001</v>
          </cell>
          <cell r="E20">
            <v>0.29749999999999999</v>
          </cell>
          <cell r="F20">
            <v>0.44500000000000001</v>
          </cell>
          <cell r="G20">
            <v>0.57999999999999996</v>
          </cell>
          <cell r="H20">
            <v>0.6944999999999999</v>
          </cell>
          <cell r="I20">
            <v>0.92949999999999999</v>
          </cell>
          <cell r="J20">
            <v>1.1985000000000001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B18" sqref="B18:N26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</row>
    <row r="7" spans="1:2" x14ac:dyDescent="0.2">
      <c r="A7" s="1" t="s">
        <v>5</v>
      </c>
      <c r="B7" s="2"/>
    </row>
    <row r="8" spans="1:2" x14ac:dyDescent="0.2">
      <c r="A8" t="s">
        <v>6</v>
      </c>
      <c r="B8" t="s">
        <v>7</v>
      </c>
    </row>
    <row r="9" spans="1:2" x14ac:dyDescent="0.2">
      <c r="A9" t="s">
        <v>8</v>
      </c>
    </row>
    <row r="10" spans="1:2" x14ac:dyDescent="0.2">
      <c r="A10" t="s">
        <v>9</v>
      </c>
      <c r="B10" t="s">
        <v>10</v>
      </c>
    </row>
    <row r="11" spans="1:2" x14ac:dyDescent="0.2">
      <c r="B11" t="s">
        <v>11</v>
      </c>
    </row>
    <row r="12" spans="1:2" x14ac:dyDescent="0.2">
      <c r="B12" t="s">
        <v>12</v>
      </c>
    </row>
    <row r="13" spans="1:2" x14ac:dyDescent="0.2">
      <c r="B13" t="s">
        <v>13</v>
      </c>
    </row>
    <row r="15" spans="1:2" x14ac:dyDescent="0.2">
      <c r="A15" s="1" t="s">
        <v>14</v>
      </c>
      <c r="B15" s="2"/>
    </row>
    <row r="16" spans="1:2" x14ac:dyDescent="0.2">
      <c r="A16" t="s">
        <v>15</v>
      </c>
      <c r="B16">
        <v>21.8</v>
      </c>
    </row>
    <row r="18" spans="2:15" x14ac:dyDescent="0.2">
      <c r="B18" s="3"/>
      <c r="C18" s="4">
        <v>1</v>
      </c>
      <c r="D18" s="4">
        <v>2</v>
      </c>
      <c r="E18" s="4">
        <v>3</v>
      </c>
      <c r="F18" s="4">
        <v>4</v>
      </c>
      <c r="G18" s="4">
        <v>5</v>
      </c>
      <c r="H18" s="4">
        <v>6</v>
      </c>
      <c r="I18" s="4">
        <v>7</v>
      </c>
      <c r="J18" s="4">
        <v>8</v>
      </c>
      <c r="K18" s="4">
        <v>9</v>
      </c>
      <c r="L18" s="4">
        <v>10</v>
      </c>
      <c r="M18" s="4">
        <v>11</v>
      </c>
      <c r="N18" s="4">
        <v>12</v>
      </c>
    </row>
    <row r="19" spans="2:15" x14ac:dyDescent="0.2">
      <c r="B19" s="4" t="s">
        <v>16</v>
      </c>
      <c r="C19" s="5">
        <v>4.9000000000000002E-2</v>
      </c>
      <c r="D19" s="5">
        <v>4.8000000000000001E-2</v>
      </c>
      <c r="E19" s="5">
        <v>4.9000000000000002E-2</v>
      </c>
      <c r="F19" s="5">
        <v>4.8000000000000001E-2</v>
      </c>
      <c r="G19" s="5">
        <v>4.8000000000000001E-2</v>
      </c>
      <c r="H19" s="5">
        <v>4.8000000000000001E-2</v>
      </c>
      <c r="I19" s="5">
        <v>4.8000000000000001E-2</v>
      </c>
      <c r="J19" s="5">
        <v>4.7E-2</v>
      </c>
      <c r="K19" s="5">
        <v>4.9000000000000002E-2</v>
      </c>
      <c r="L19" s="5">
        <v>4.7E-2</v>
      </c>
      <c r="M19" s="5">
        <v>4.8000000000000001E-2</v>
      </c>
      <c r="N19" s="5">
        <v>4.8000000000000001E-2</v>
      </c>
      <c r="O19" s="6">
        <v>562</v>
      </c>
    </row>
    <row r="20" spans="2:15" x14ac:dyDescent="0.2">
      <c r="B20" s="4" t="s">
        <v>17</v>
      </c>
      <c r="C20" s="7">
        <v>0.84399999999999997</v>
      </c>
      <c r="D20" s="8">
        <v>0.73199999999999998</v>
      </c>
      <c r="E20" s="9">
        <v>0.91900000000000004</v>
      </c>
      <c r="F20" s="10">
        <v>0.54600000000000004</v>
      </c>
      <c r="G20" s="7">
        <v>0.80100000000000005</v>
      </c>
      <c r="H20" s="7">
        <v>0.79800000000000004</v>
      </c>
      <c r="I20" s="7">
        <v>0.82099999999999995</v>
      </c>
      <c r="J20" s="5">
        <v>4.9000000000000002E-2</v>
      </c>
      <c r="K20" s="5">
        <v>4.7E-2</v>
      </c>
      <c r="L20" s="5">
        <v>4.7E-2</v>
      </c>
      <c r="M20" s="5">
        <v>4.7E-2</v>
      </c>
      <c r="N20" s="5">
        <v>4.7E-2</v>
      </c>
      <c r="O20" s="6">
        <v>562</v>
      </c>
    </row>
    <row r="21" spans="2:15" x14ac:dyDescent="0.2">
      <c r="B21" s="4" t="s">
        <v>18</v>
      </c>
      <c r="C21" s="7">
        <v>0.84399999999999997</v>
      </c>
      <c r="D21" s="8">
        <v>0.76</v>
      </c>
      <c r="E21" s="7">
        <v>0.84199999999999997</v>
      </c>
      <c r="F21" s="11">
        <v>0.47299999999999998</v>
      </c>
      <c r="G21" s="12">
        <v>1.0620000000000001</v>
      </c>
      <c r="H21" s="7">
        <v>0.79100000000000004</v>
      </c>
      <c r="I21" s="7">
        <v>0.77500000000000002</v>
      </c>
      <c r="J21" s="5">
        <v>4.7E-2</v>
      </c>
      <c r="K21" s="5">
        <v>4.7E-2</v>
      </c>
      <c r="L21" s="5">
        <v>4.7E-2</v>
      </c>
      <c r="M21" s="5">
        <v>4.8000000000000001E-2</v>
      </c>
      <c r="N21" s="5">
        <v>4.9000000000000002E-2</v>
      </c>
      <c r="O21" s="6">
        <v>562</v>
      </c>
    </row>
    <row r="22" spans="2:15" x14ac:dyDescent="0.2">
      <c r="B22" s="4" t="s">
        <v>19</v>
      </c>
      <c r="C22" s="13">
        <v>0.88100000000000001</v>
      </c>
      <c r="D22" s="8">
        <v>0.72799999999999998</v>
      </c>
      <c r="E22" s="13">
        <v>0.89100000000000001</v>
      </c>
      <c r="F22" s="7">
        <v>0.81100000000000005</v>
      </c>
      <c r="G22" s="8">
        <v>0.77</v>
      </c>
      <c r="H22" s="9">
        <v>0.93600000000000005</v>
      </c>
      <c r="I22" s="7">
        <v>0.80300000000000005</v>
      </c>
      <c r="J22" s="5">
        <v>4.7E-2</v>
      </c>
      <c r="K22" s="5">
        <v>4.7E-2</v>
      </c>
      <c r="L22" s="5">
        <v>4.8000000000000001E-2</v>
      </c>
      <c r="M22" s="5">
        <v>4.8000000000000001E-2</v>
      </c>
      <c r="N22" s="5">
        <v>4.8000000000000001E-2</v>
      </c>
      <c r="O22" s="6">
        <v>562</v>
      </c>
    </row>
    <row r="23" spans="2:15" x14ac:dyDescent="0.2">
      <c r="B23" s="4" t="s">
        <v>20</v>
      </c>
      <c r="C23" s="13">
        <v>0.90600000000000003</v>
      </c>
      <c r="D23" s="9">
        <v>0.91700000000000004</v>
      </c>
      <c r="E23" s="13">
        <v>0.86299999999999999</v>
      </c>
      <c r="F23" s="9">
        <v>0.93200000000000005</v>
      </c>
      <c r="G23" s="8">
        <v>0.75800000000000001</v>
      </c>
      <c r="H23" s="13">
        <v>0.89400000000000002</v>
      </c>
      <c r="I23" s="8">
        <v>0.76200000000000001</v>
      </c>
      <c r="J23" s="5">
        <v>4.8000000000000001E-2</v>
      </c>
      <c r="K23" s="5">
        <v>4.8000000000000001E-2</v>
      </c>
      <c r="L23" s="5">
        <v>4.9000000000000002E-2</v>
      </c>
      <c r="M23" s="5">
        <v>4.9000000000000002E-2</v>
      </c>
      <c r="N23" s="5">
        <v>4.7E-2</v>
      </c>
      <c r="O23" s="6">
        <v>562</v>
      </c>
    </row>
    <row r="24" spans="2:15" x14ac:dyDescent="0.2">
      <c r="B24" s="4" t="s">
        <v>21</v>
      </c>
      <c r="C24" s="14">
        <v>0.68700000000000006</v>
      </c>
      <c r="D24" s="7">
        <v>0.81499999999999995</v>
      </c>
      <c r="E24" s="7">
        <v>0.78600000000000003</v>
      </c>
      <c r="F24" s="14">
        <v>0.68799999999999994</v>
      </c>
      <c r="G24" s="15">
        <v>0.621</v>
      </c>
      <c r="H24" s="8">
        <v>0.73199999999999998</v>
      </c>
      <c r="I24" s="8">
        <v>0.70199999999999996</v>
      </c>
      <c r="J24" s="5">
        <v>4.7E-2</v>
      </c>
      <c r="K24" s="5">
        <v>4.8000000000000001E-2</v>
      </c>
      <c r="L24" s="5">
        <v>4.8000000000000001E-2</v>
      </c>
      <c r="M24" s="5">
        <v>4.7E-2</v>
      </c>
      <c r="N24" s="5">
        <v>4.7E-2</v>
      </c>
      <c r="O24" s="6">
        <v>562</v>
      </c>
    </row>
    <row r="25" spans="2:15" x14ac:dyDescent="0.2">
      <c r="B25" s="4" t="s">
        <v>22</v>
      </c>
      <c r="C25" s="7">
        <v>0.84399999999999997</v>
      </c>
      <c r="D25" s="7">
        <v>0.77300000000000002</v>
      </c>
      <c r="E25" s="7">
        <v>0.84099999999999997</v>
      </c>
      <c r="F25" s="7">
        <v>0.78</v>
      </c>
      <c r="G25" s="15">
        <v>0.60299999999999998</v>
      </c>
      <c r="H25" s="14">
        <v>0.68300000000000005</v>
      </c>
      <c r="I25" s="7">
        <v>0.77600000000000002</v>
      </c>
      <c r="J25" s="5">
        <v>4.7E-2</v>
      </c>
      <c r="K25" s="5">
        <v>4.7E-2</v>
      </c>
      <c r="L25" s="5">
        <v>4.7E-2</v>
      </c>
      <c r="M25" s="5">
        <v>4.8000000000000001E-2</v>
      </c>
      <c r="N25" s="5">
        <v>4.8000000000000001E-2</v>
      </c>
      <c r="O25" s="6">
        <v>562</v>
      </c>
    </row>
    <row r="26" spans="2:15" x14ac:dyDescent="0.2">
      <c r="B26" s="4" t="s">
        <v>23</v>
      </c>
      <c r="C26" s="5">
        <v>4.9000000000000002E-2</v>
      </c>
      <c r="D26" s="5">
        <v>4.7E-2</v>
      </c>
      <c r="E26" s="5">
        <v>4.8000000000000001E-2</v>
      </c>
      <c r="F26" s="5">
        <v>4.9000000000000002E-2</v>
      </c>
      <c r="G26" s="5">
        <v>4.8000000000000001E-2</v>
      </c>
      <c r="H26" s="5">
        <v>4.8000000000000001E-2</v>
      </c>
      <c r="I26" s="5">
        <v>4.7E-2</v>
      </c>
      <c r="J26" s="5">
        <v>4.7E-2</v>
      </c>
      <c r="K26" s="5">
        <v>4.8000000000000001E-2</v>
      </c>
      <c r="L26" s="5">
        <v>4.7E-2</v>
      </c>
      <c r="M26" s="5">
        <v>4.8000000000000001E-2</v>
      </c>
      <c r="N26" s="5">
        <v>4.8000000000000001E-2</v>
      </c>
      <c r="O26" s="6">
        <v>562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topLeftCell="A20" workbookViewId="0">
      <selection activeCell="B34" sqref="B34:J55"/>
    </sheetView>
  </sheetViews>
  <sheetFormatPr defaultRowHeight="12.75" x14ac:dyDescent="0.2"/>
  <cols>
    <col min="2" max="2" width="15.7109375" bestFit="1" customWidth="1"/>
  </cols>
  <sheetData>
    <row r="1" spans="1:27" ht="15" x14ac:dyDescent="0.25">
      <c r="A1" s="16" t="s">
        <v>24</v>
      </c>
    </row>
    <row r="2" spans="1:27" x14ac:dyDescent="0.2">
      <c r="A2" s="17" t="s">
        <v>25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O2" s="17" t="s">
        <v>25</v>
      </c>
      <c r="P2" s="74">
        <v>1</v>
      </c>
      <c r="Q2" s="74">
        <v>2</v>
      </c>
      <c r="R2" s="74">
        <v>3</v>
      </c>
      <c r="S2" s="74">
        <v>4</v>
      </c>
      <c r="T2" s="74">
        <v>5</v>
      </c>
      <c r="U2" s="74">
        <v>6</v>
      </c>
      <c r="V2" s="74">
        <v>7</v>
      </c>
      <c r="W2" s="74">
        <v>8</v>
      </c>
      <c r="X2" s="74">
        <v>9</v>
      </c>
      <c r="Y2" s="74">
        <v>10</v>
      </c>
      <c r="Z2" s="74">
        <v>11</v>
      </c>
      <c r="AA2" s="74">
        <v>12</v>
      </c>
    </row>
    <row r="3" spans="1:27" x14ac:dyDescent="0.2">
      <c r="A3" s="17" t="s">
        <v>16</v>
      </c>
      <c r="B3" s="5">
        <v>4.2999999999999997E-2</v>
      </c>
      <c r="C3" s="5">
        <v>4.1000000000000002E-2</v>
      </c>
      <c r="D3" s="5">
        <v>0.04</v>
      </c>
      <c r="E3" s="5">
        <v>0.04</v>
      </c>
      <c r="F3" s="5">
        <v>4.3999999999999997E-2</v>
      </c>
      <c r="G3" s="19">
        <v>0.41899999999999998</v>
      </c>
      <c r="H3" s="5">
        <v>0.04</v>
      </c>
      <c r="I3" s="5">
        <v>4.7E-2</v>
      </c>
      <c r="J3" s="5">
        <v>0.04</v>
      </c>
      <c r="K3" s="8">
        <v>0.83899999999999997</v>
      </c>
      <c r="L3" s="14">
        <v>0.78</v>
      </c>
      <c r="M3" s="5">
        <v>4.8000000000000001E-2</v>
      </c>
      <c r="O3" s="17" t="s">
        <v>16</v>
      </c>
      <c r="P3" s="72"/>
      <c r="Q3" s="72"/>
      <c r="R3" s="72"/>
      <c r="S3" s="72"/>
      <c r="T3" s="72"/>
      <c r="U3" s="72"/>
      <c r="V3" s="72"/>
      <c r="W3" s="72"/>
      <c r="X3" s="72"/>
      <c r="Y3" s="73"/>
      <c r="Z3" s="73"/>
      <c r="AA3" s="72"/>
    </row>
    <row r="4" spans="1:27" x14ac:dyDescent="0.2">
      <c r="A4" s="17" t="s">
        <v>17</v>
      </c>
      <c r="B4" s="21">
        <v>1.218</v>
      </c>
      <c r="C4" s="21">
        <v>0.94399999999999995</v>
      </c>
      <c r="D4" s="21">
        <v>0.69599999999999995</v>
      </c>
      <c r="E4" s="21">
        <v>0.58399999999999996</v>
      </c>
      <c r="F4" s="21">
        <v>0.442</v>
      </c>
      <c r="G4" s="21">
        <v>0.311</v>
      </c>
      <c r="H4" s="21">
        <v>0.23</v>
      </c>
      <c r="I4" s="21">
        <v>0.13400000000000001</v>
      </c>
      <c r="J4" s="5">
        <v>0.11799999999999999</v>
      </c>
      <c r="K4" s="15">
        <v>0.70599999999999996</v>
      </c>
      <c r="L4" s="14">
        <v>0.77</v>
      </c>
      <c r="M4" s="5">
        <v>4.7E-2</v>
      </c>
      <c r="O4" s="17" t="s">
        <v>17</v>
      </c>
      <c r="P4" s="76" t="s">
        <v>16</v>
      </c>
      <c r="Q4" s="76" t="s">
        <v>17</v>
      </c>
      <c r="R4" s="76" t="s">
        <v>18</v>
      </c>
      <c r="S4" s="76" t="s">
        <v>19</v>
      </c>
      <c r="T4" s="76" t="s">
        <v>20</v>
      </c>
      <c r="U4" s="76" t="s">
        <v>21</v>
      </c>
      <c r="V4" s="76" t="s">
        <v>22</v>
      </c>
      <c r="W4" s="76" t="s">
        <v>23</v>
      </c>
      <c r="X4" s="76" t="s">
        <v>26</v>
      </c>
      <c r="Y4" s="73"/>
      <c r="Z4" s="73"/>
      <c r="AA4" s="72"/>
    </row>
    <row r="5" spans="1:27" x14ac:dyDescent="0.2">
      <c r="A5" s="17" t="s">
        <v>18</v>
      </c>
      <c r="B5" s="21">
        <v>1.179</v>
      </c>
      <c r="C5" s="21">
        <v>0.91500000000000004</v>
      </c>
      <c r="D5" s="21">
        <v>0.69299999999999995</v>
      </c>
      <c r="E5" s="21">
        <v>0.57599999999999996</v>
      </c>
      <c r="F5" s="21">
        <v>0.44800000000000001</v>
      </c>
      <c r="G5" s="21">
        <v>0.28399999999999997</v>
      </c>
      <c r="H5" s="21">
        <v>0.22800000000000001</v>
      </c>
      <c r="I5" s="21">
        <v>0.13500000000000001</v>
      </c>
      <c r="J5" s="5">
        <v>0.11799999999999999</v>
      </c>
      <c r="K5" s="13">
        <v>1.042</v>
      </c>
      <c r="L5" s="9">
        <v>1.091</v>
      </c>
      <c r="M5" s="5">
        <v>4.7E-2</v>
      </c>
      <c r="O5" s="17" t="s">
        <v>18</v>
      </c>
      <c r="P5" s="76" t="s">
        <v>16</v>
      </c>
      <c r="Q5" s="76" t="s">
        <v>17</v>
      </c>
      <c r="R5" s="76" t="s">
        <v>18</v>
      </c>
      <c r="S5" s="76" t="s">
        <v>19</v>
      </c>
      <c r="T5" s="76" t="s">
        <v>20</v>
      </c>
      <c r="U5" s="76" t="s">
        <v>21</v>
      </c>
      <c r="V5" s="76" t="s">
        <v>22</v>
      </c>
      <c r="W5" s="76" t="s">
        <v>23</v>
      </c>
      <c r="X5" s="76" t="s">
        <v>26</v>
      </c>
      <c r="Y5" s="73"/>
      <c r="Z5" s="73"/>
      <c r="AA5" s="72"/>
    </row>
    <row r="6" spans="1:27" x14ac:dyDescent="0.2">
      <c r="A6" s="17" t="s">
        <v>19</v>
      </c>
      <c r="B6" s="9">
        <v>1.056</v>
      </c>
      <c r="C6" s="8">
        <v>0.83099999999999996</v>
      </c>
      <c r="D6" s="13">
        <v>0.97599999999999998</v>
      </c>
      <c r="E6" s="13">
        <v>1.026</v>
      </c>
      <c r="F6" s="8">
        <v>0.82899999999999996</v>
      </c>
      <c r="G6" s="13">
        <v>0.996</v>
      </c>
      <c r="H6" s="8">
        <v>0.86599999999999999</v>
      </c>
      <c r="I6" s="13">
        <v>1.0349999999999999</v>
      </c>
      <c r="J6" s="5">
        <v>4.8000000000000001E-2</v>
      </c>
      <c r="K6" s="13">
        <v>1.02</v>
      </c>
      <c r="L6" s="9">
        <v>1.0580000000000001</v>
      </c>
      <c r="M6" s="5">
        <v>4.8000000000000001E-2</v>
      </c>
      <c r="O6" s="17" t="s">
        <v>19</v>
      </c>
      <c r="P6" s="73"/>
      <c r="Q6" s="73"/>
      <c r="R6" s="73"/>
      <c r="S6" s="73"/>
      <c r="T6" s="73"/>
      <c r="U6" s="73"/>
      <c r="V6" s="73"/>
      <c r="W6" s="73"/>
      <c r="X6" s="72"/>
      <c r="Y6" s="73"/>
      <c r="Z6" s="73"/>
      <c r="AA6" s="72"/>
    </row>
    <row r="7" spans="1:27" x14ac:dyDescent="0.2">
      <c r="A7" s="17" t="s">
        <v>20</v>
      </c>
      <c r="B7" s="13">
        <v>0.98799999999999999</v>
      </c>
      <c r="C7" s="7">
        <v>0.90200000000000002</v>
      </c>
      <c r="D7" s="7">
        <v>0.94499999999999995</v>
      </c>
      <c r="E7" s="13">
        <v>1.03</v>
      </c>
      <c r="F7" s="13">
        <v>1.002</v>
      </c>
      <c r="G7" s="7">
        <v>0.92800000000000005</v>
      </c>
      <c r="H7" s="8">
        <v>0.84099999999999997</v>
      </c>
      <c r="I7" s="7">
        <v>0.88600000000000001</v>
      </c>
      <c r="J7" s="5">
        <v>4.7E-2</v>
      </c>
      <c r="K7" s="8">
        <v>0.80300000000000005</v>
      </c>
      <c r="L7" s="7">
        <v>0.94599999999999995</v>
      </c>
      <c r="M7" s="5">
        <v>4.7E-2</v>
      </c>
      <c r="O7" s="17" t="s">
        <v>20</v>
      </c>
      <c r="P7" s="73"/>
      <c r="Q7" s="73"/>
      <c r="R7" s="73"/>
      <c r="S7" s="73"/>
      <c r="T7" s="73"/>
      <c r="U7" s="73"/>
      <c r="V7" s="73"/>
      <c r="W7" s="73"/>
      <c r="X7" s="72"/>
      <c r="Y7" s="73"/>
      <c r="Z7" s="73"/>
      <c r="AA7" s="72"/>
    </row>
    <row r="8" spans="1:27" x14ac:dyDescent="0.2">
      <c r="A8" s="17" t="s">
        <v>21</v>
      </c>
      <c r="B8" s="7">
        <v>0.93100000000000005</v>
      </c>
      <c r="C8" s="8">
        <v>0.85399999999999998</v>
      </c>
      <c r="D8" s="8">
        <v>0.81200000000000006</v>
      </c>
      <c r="E8" s="13">
        <v>1.046</v>
      </c>
      <c r="F8" s="8">
        <v>0.79800000000000004</v>
      </c>
      <c r="G8" s="7">
        <v>0.94899999999999995</v>
      </c>
      <c r="H8" s="7">
        <v>0.92800000000000005</v>
      </c>
      <c r="I8" s="8">
        <v>0.84399999999999997</v>
      </c>
      <c r="J8" s="5">
        <v>4.8000000000000001E-2</v>
      </c>
      <c r="K8" s="9">
        <v>1.1180000000000001</v>
      </c>
      <c r="L8" s="7">
        <v>0.91</v>
      </c>
      <c r="M8" s="5">
        <v>4.8000000000000001E-2</v>
      </c>
      <c r="O8" s="17" t="s">
        <v>21</v>
      </c>
      <c r="P8" s="73"/>
      <c r="Q8" s="73"/>
      <c r="R8" s="73"/>
      <c r="S8" s="73"/>
      <c r="T8" s="73"/>
      <c r="U8" s="73"/>
      <c r="V8" s="73"/>
      <c r="W8" s="73"/>
      <c r="X8" s="72"/>
      <c r="Y8" s="73"/>
      <c r="Z8" s="73"/>
      <c r="AA8" s="72"/>
    </row>
    <row r="9" spans="1:27" x14ac:dyDescent="0.2">
      <c r="A9" s="17" t="s">
        <v>22</v>
      </c>
      <c r="B9" s="8">
        <v>0.84699999999999998</v>
      </c>
      <c r="C9" s="13">
        <v>0.97799999999999998</v>
      </c>
      <c r="D9" s="7">
        <v>0.90100000000000002</v>
      </c>
      <c r="E9" s="13">
        <v>1.0149999999999999</v>
      </c>
      <c r="F9" s="8">
        <v>0.83299999999999996</v>
      </c>
      <c r="G9" s="8">
        <v>0.87</v>
      </c>
      <c r="H9" s="9">
        <v>1.06</v>
      </c>
      <c r="I9" s="8">
        <v>0.873</v>
      </c>
      <c r="J9" s="5">
        <v>5.1999999999999998E-2</v>
      </c>
      <c r="K9" s="7">
        <v>0.91800000000000004</v>
      </c>
      <c r="L9" s="9">
        <v>1.127</v>
      </c>
      <c r="M9" s="5">
        <v>4.8000000000000001E-2</v>
      </c>
      <c r="O9" s="17" t="s">
        <v>22</v>
      </c>
      <c r="P9" s="73"/>
      <c r="Q9" s="73"/>
      <c r="R9" s="73"/>
      <c r="S9" s="73"/>
      <c r="T9" s="73"/>
      <c r="U9" s="73"/>
      <c r="V9" s="73"/>
      <c r="W9" s="73"/>
      <c r="X9" s="72"/>
      <c r="Y9" s="73"/>
      <c r="Z9" s="73"/>
      <c r="AA9" s="72"/>
    </row>
    <row r="10" spans="1:27" x14ac:dyDescent="0.2">
      <c r="A10" s="17" t="s">
        <v>23</v>
      </c>
      <c r="B10" s="5">
        <v>0.05</v>
      </c>
      <c r="C10" s="5">
        <v>4.8000000000000001E-2</v>
      </c>
      <c r="D10" s="5">
        <v>4.7E-2</v>
      </c>
      <c r="E10" s="5">
        <v>4.7E-2</v>
      </c>
      <c r="F10" s="5">
        <v>4.9000000000000002E-2</v>
      </c>
      <c r="G10" s="5">
        <v>4.9000000000000002E-2</v>
      </c>
      <c r="H10" s="5">
        <v>4.8000000000000001E-2</v>
      </c>
      <c r="I10" s="5">
        <v>5.0999999999999997E-2</v>
      </c>
      <c r="J10" s="5">
        <v>4.8000000000000001E-2</v>
      </c>
      <c r="K10" s="7">
        <v>0.92300000000000004</v>
      </c>
      <c r="L10" s="12">
        <v>1.1759999999999999</v>
      </c>
      <c r="M10" s="5">
        <v>4.9000000000000002E-2</v>
      </c>
      <c r="O10" s="17" t="s">
        <v>23</v>
      </c>
      <c r="P10" s="72"/>
      <c r="Q10" s="72"/>
      <c r="R10" s="72"/>
      <c r="S10" s="72"/>
      <c r="T10" s="72"/>
      <c r="U10" s="72"/>
      <c r="V10" s="72"/>
      <c r="W10" s="72"/>
      <c r="X10" s="72"/>
      <c r="Y10" s="73"/>
      <c r="Z10" s="73"/>
      <c r="AA10" s="72"/>
    </row>
    <row r="11" spans="1:27" x14ac:dyDescent="0.2">
      <c r="A11" s="25" t="s">
        <v>27</v>
      </c>
    </row>
    <row r="12" spans="1:27" x14ac:dyDescent="0.2">
      <c r="P12" s="77" t="s">
        <v>37</v>
      </c>
      <c r="Q12" s="71"/>
      <c r="R12" s="71"/>
    </row>
    <row r="13" spans="1:27" x14ac:dyDescent="0.2">
      <c r="A13" s="26"/>
    </row>
    <row r="14" spans="1:27" x14ac:dyDescent="0.2">
      <c r="A14" s="27" t="s">
        <v>28</v>
      </c>
      <c r="B14" s="5" t="s">
        <v>16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21</v>
      </c>
      <c r="H14" s="5" t="s">
        <v>22</v>
      </c>
      <c r="I14" s="5" t="s">
        <v>23</v>
      </c>
      <c r="J14" s="5" t="s">
        <v>26</v>
      </c>
    </row>
    <row r="15" spans="1:27" x14ac:dyDescent="0.2">
      <c r="B15" s="28">
        <f>AVERAGE(B4:B5)</f>
        <v>1.1985000000000001</v>
      </c>
      <c r="C15" s="28">
        <f t="shared" ref="C15:J15" si="0">AVERAGE(C4:C5)</f>
        <v>0.92949999999999999</v>
      </c>
      <c r="D15" s="28">
        <f t="shared" si="0"/>
        <v>0.6944999999999999</v>
      </c>
      <c r="E15" s="28">
        <f t="shared" si="0"/>
        <v>0.57999999999999996</v>
      </c>
      <c r="F15" s="28">
        <f t="shared" si="0"/>
        <v>0.44500000000000001</v>
      </c>
      <c r="G15" s="28">
        <f t="shared" si="0"/>
        <v>0.29749999999999999</v>
      </c>
      <c r="H15" s="28">
        <f t="shared" si="0"/>
        <v>0.22900000000000001</v>
      </c>
      <c r="I15" s="28">
        <f t="shared" si="0"/>
        <v>0.13450000000000001</v>
      </c>
      <c r="J15" s="28">
        <f t="shared" si="0"/>
        <v>0.11799999999999999</v>
      </c>
    </row>
    <row r="19" spans="1:27" x14ac:dyDescent="0.2">
      <c r="A19" s="27" t="s">
        <v>28</v>
      </c>
      <c r="B19" s="29">
        <v>0</v>
      </c>
      <c r="C19" s="30">
        <v>25</v>
      </c>
      <c r="D19" s="5">
        <v>125</v>
      </c>
      <c r="E19" s="5">
        <v>250</v>
      </c>
      <c r="F19" s="5">
        <v>500</v>
      </c>
      <c r="G19" s="5">
        <v>750</v>
      </c>
      <c r="H19" s="5">
        <v>1000</v>
      </c>
      <c r="I19" s="5">
        <v>1500</v>
      </c>
      <c r="J19" s="5">
        <v>2000</v>
      </c>
    </row>
    <row r="20" spans="1:27" x14ac:dyDescent="0.2">
      <c r="B20" s="28">
        <f>J15</f>
        <v>0.11799999999999999</v>
      </c>
      <c r="C20" s="28">
        <f>I15</f>
        <v>0.13450000000000001</v>
      </c>
      <c r="D20" s="28">
        <f>H15</f>
        <v>0.22900000000000001</v>
      </c>
      <c r="E20">
        <f>G15</f>
        <v>0.29749999999999999</v>
      </c>
      <c r="F20">
        <f>F15</f>
        <v>0.44500000000000001</v>
      </c>
      <c r="G20">
        <f>E15</f>
        <v>0.57999999999999996</v>
      </c>
      <c r="H20">
        <f>D15</f>
        <v>0.6944999999999999</v>
      </c>
      <c r="I20">
        <f>C15</f>
        <v>0.92949999999999999</v>
      </c>
      <c r="J20" s="28">
        <f>B15</f>
        <v>1.1985000000000001</v>
      </c>
    </row>
    <row r="22" spans="1:27" x14ac:dyDescent="0.2">
      <c r="A22" s="3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O22" s="17" t="s">
        <v>25</v>
      </c>
      <c r="P22" s="74">
        <v>1</v>
      </c>
      <c r="Q22" s="74">
        <v>2</v>
      </c>
      <c r="R22" s="74">
        <v>3</v>
      </c>
      <c r="S22" s="74">
        <v>4</v>
      </c>
      <c r="T22" s="74">
        <v>5</v>
      </c>
      <c r="U22" s="74">
        <v>6</v>
      </c>
      <c r="V22" s="74">
        <v>7</v>
      </c>
      <c r="W22" s="74">
        <v>8</v>
      </c>
      <c r="X22" s="74">
        <v>9</v>
      </c>
      <c r="Y22" s="74">
        <v>10</v>
      </c>
      <c r="Z22" s="74">
        <v>11</v>
      </c>
      <c r="AA22" s="74">
        <v>12</v>
      </c>
    </row>
    <row r="23" spans="1:27" ht="13.5" thickBot="1" x14ac:dyDescent="0.25">
      <c r="A23" s="4" t="s">
        <v>16</v>
      </c>
      <c r="B23" s="80">
        <v>4.9000000000000002E-2</v>
      </c>
      <c r="C23" s="80">
        <v>4.8000000000000001E-2</v>
      </c>
      <c r="D23" s="80">
        <v>4.9000000000000002E-2</v>
      </c>
      <c r="E23" s="80">
        <v>4.8000000000000001E-2</v>
      </c>
      <c r="F23" s="80">
        <v>4.8000000000000001E-2</v>
      </c>
      <c r="G23" s="80">
        <v>4.8000000000000001E-2</v>
      </c>
      <c r="H23" s="80">
        <v>4.8000000000000001E-2</v>
      </c>
      <c r="I23" s="5">
        <v>4.7E-2</v>
      </c>
      <c r="J23" s="5">
        <v>4.9000000000000002E-2</v>
      </c>
      <c r="K23" s="5">
        <v>4.7E-2</v>
      </c>
      <c r="L23" s="5">
        <v>4.8000000000000001E-2</v>
      </c>
      <c r="M23" s="5">
        <v>4.8000000000000001E-2</v>
      </c>
      <c r="O23" s="17" t="s">
        <v>16</v>
      </c>
      <c r="P23" s="20"/>
      <c r="Q23" s="20"/>
      <c r="R23" s="20"/>
      <c r="S23" s="20"/>
      <c r="T23" s="20"/>
      <c r="U23" s="20"/>
      <c r="V23" s="20"/>
      <c r="W23" s="78"/>
      <c r="X23" s="78"/>
      <c r="Y23" s="78"/>
      <c r="Z23" s="78"/>
      <c r="AA23" s="78"/>
    </row>
    <row r="24" spans="1:27" x14ac:dyDescent="0.2">
      <c r="A24" s="79" t="s">
        <v>17</v>
      </c>
      <c r="B24" s="82">
        <v>0.84399999999999997</v>
      </c>
      <c r="C24" s="83">
        <v>0.73199999999999998</v>
      </c>
      <c r="D24" s="84">
        <v>0.91900000000000004</v>
      </c>
      <c r="E24" s="85">
        <v>0.54600000000000004</v>
      </c>
      <c r="F24" s="86">
        <v>0.80100000000000005</v>
      </c>
      <c r="G24" s="86">
        <v>0.79800000000000004</v>
      </c>
      <c r="H24" s="87">
        <v>0.82099999999999995</v>
      </c>
      <c r="I24" s="30">
        <v>4.9000000000000002E-2</v>
      </c>
      <c r="J24" s="5">
        <v>4.7E-2</v>
      </c>
      <c r="K24" s="5">
        <v>4.7E-2</v>
      </c>
      <c r="L24" s="5">
        <v>4.7E-2</v>
      </c>
      <c r="M24" s="5">
        <v>4.7E-2</v>
      </c>
      <c r="O24" s="17" t="s">
        <v>17</v>
      </c>
      <c r="P24" s="23" t="s">
        <v>38</v>
      </c>
      <c r="Q24" s="23" t="s">
        <v>39</v>
      </c>
      <c r="R24" s="23" t="s">
        <v>40</v>
      </c>
      <c r="S24" s="23" t="s">
        <v>41</v>
      </c>
      <c r="T24" s="23" t="s">
        <v>42</v>
      </c>
      <c r="U24" s="23" t="s">
        <v>43</v>
      </c>
      <c r="V24" s="23" t="s">
        <v>44</v>
      </c>
      <c r="W24" s="78"/>
      <c r="X24" s="75"/>
      <c r="Y24" s="78"/>
      <c r="Z24" s="78"/>
      <c r="AA24" s="78"/>
    </row>
    <row r="25" spans="1:27" ht="13.5" thickBot="1" x14ac:dyDescent="0.25">
      <c r="A25" s="79" t="s">
        <v>18</v>
      </c>
      <c r="B25" s="88">
        <v>0.84399999999999997</v>
      </c>
      <c r="C25" s="89">
        <v>0.76</v>
      </c>
      <c r="D25" s="90">
        <v>0.84199999999999997</v>
      </c>
      <c r="E25" s="91">
        <v>0.47299999999999998</v>
      </c>
      <c r="F25" s="92">
        <v>1.0620000000000001</v>
      </c>
      <c r="G25" s="90">
        <v>0.79100000000000004</v>
      </c>
      <c r="H25" s="93">
        <v>0.77500000000000002</v>
      </c>
      <c r="I25" s="30">
        <v>4.7E-2</v>
      </c>
      <c r="J25" s="5">
        <v>4.7E-2</v>
      </c>
      <c r="K25" s="5">
        <v>4.7E-2</v>
      </c>
      <c r="L25" s="5">
        <v>4.8000000000000001E-2</v>
      </c>
      <c r="M25" s="5">
        <v>4.9000000000000002E-2</v>
      </c>
      <c r="O25" s="17" t="s">
        <v>18</v>
      </c>
      <c r="P25" s="23" t="s">
        <v>38</v>
      </c>
      <c r="Q25" s="23" t="s">
        <v>39</v>
      </c>
      <c r="R25" s="23" t="s">
        <v>40</v>
      </c>
      <c r="S25" s="23" t="s">
        <v>41</v>
      </c>
      <c r="T25" s="23" t="s">
        <v>42</v>
      </c>
      <c r="U25" s="23" t="s">
        <v>43</v>
      </c>
      <c r="V25" s="23" t="s">
        <v>44</v>
      </c>
      <c r="W25" s="78"/>
      <c r="X25" s="75"/>
      <c r="Y25" s="78"/>
      <c r="Z25" s="78"/>
      <c r="AA25" s="78"/>
    </row>
    <row r="26" spans="1:27" x14ac:dyDescent="0.2">
      <c r="A26" s="79" t="s">
        <v>19</v>
      </c>
      <c r="B26" s="94">
        <v>0.88100000000000001</v>
      </c>
      <c r="C26" s="83">
        <v>0.72799999999999998</v>
      </c>
      <c r="D26" s="95">
        <v>0.89100000000000001</v>
      </c>
      <c r="E26" s="86">
        <v>0.81100000000000005</v>
      </c>
      <c r="F26" s="83">
        <v>0.77</v>
      </c>
      <c r="G26" s="84">
        <v>0.93600000000000005</v>
      </c>
      <c r="H26" s="87">
        <v>0.80300000000000005</v>
      </c>
      <c r="I26" s="30">
        <v>4.7E-2</v>
      </c>
      <c r="J26" s="5">
        <v>4.7E-2</v>
      </c>
      <c r="K26" s="5">
        <v>4.8000000000000001E-2</v>
      </c>
      <c r="L26" s="5">
        <v>4.8000000000000001E-2</v>
      </c>
      <c r="M26" s="5">
        <v>4.8000000000000001E-2</v>
      </c>
      <c r="O26" s="17" t="s">
        <v>19</v>
      </c>
      <c r="P26" s="24" t="s">
        <v>45</v>
      </c>
      <c r="Q26" s="24" t="s">
        <v>46</v>
      </c>
      <c r="R26" s="24" t="s">
        <v>47</v>
      </c>
      <c r="S26" s="24" t="s">
        <v>48</v>
      </c>
      <c r="T26" s="24" t="s">
        <v>49</v>
      </c>
      <c r="U26" s="24" t="s">
        <v>50</v>
      </c>
      <c r="V26" s="24" t="s">
        <v>51</v>
      </c>
      <c r="W26" s="78"/>
      <c r="X26" s="78"/>
      <c r="Y26" s="78"/>
      <c r="Z26" s="78"/>
      <c r="AA26" s="78"/>
    </row>
    <row r="27" spans="1:27" ht="13.5" thickBot="1" x14ac:dyDescent="0.25">
      <c r="A27" s="79" t="s">
        <v>20</v>
      </c>
      <c r="B27" s="96">
        <v>0.90600000000000003</v>
      </c>
      <c r="C27" s="97">
        <v>0.91700000000000004</v>
      </c>
      <c r="D27" s="98">
        <v>0.86299999999999999</v>
      </c>
      <c r="E27" s="97">
        <v>0.93200000000000005</v>
      </c>
      <c r="F27" s="89">
        <v>0.75800000000000001</v>
      </c>
      <c r="G27" s="98">
        <v>0.89400000000000002</v>
      </c>
      <c r="H27" s="99">
        <v>0.76200000000000001</v>
      </c>
      <c r="I27" s="30">
        <v>4.8000000000000001E-2</v>
      </c>
      <c r="J27" s="5">
        <v>4.8000000000000001E-2</v>
      </c>
      <c r="K27" s="5">
        <v>4.9000000000000002E-2</v>
      </c>
      <c r="L27" s="5">
        <v>4.9000000000000002E-2</v>
      </c>
      <c r="M27" s="5">
        <v>4.7E-2</v>
      </c>
      <c r="O27" s="17" t="s">
        <v>20</v>
      </c>
      <c r="P27" s="24" t="s">
        <v>45</v>
      </c>
      <c r="Q27" s="24" t="s">
        <v>46</v>
      </c>
      <c r="R27" s="24" t="s">
        <v>47</v>
      </c>
      <c r="S27" s="24" t="s">
        <v>48</v>
      </c>
      <c r="T27" s="24" t="s">
        <v>49</v>
      </c>
      <c r="U27" s="24" t="s">
        <v>50</v>
      </c>
      <c r="V27" s="24" t="s">
        <v>51</v>
      </c>
      <c r="W27" s="78"/>
      <c r="X27" s="78"/>
      <c r="Y27" s="78"/>
      <c r="Z27" s="78"/>
      <c r="AA27" s="78"/>
    </row>
    <row r="28" spans="1:27" x14ac:dyDescent="0.2">
      <c r="A28" s="79" t="s">
        <v>21</v>
      </c>
      <c r="B28" s="100">
        <v>0.68700000000000006</v>
      </c>
      <c r="C28" s="86">
        <v>0.81499999999999995</v>
      </c>
      <c r="D28" s="86">
        <v>0.78600000000000003</v>
      </c>
      <c r="E28" s="101">
        <v>0.68799999999999994</v>
      </c>
      <c r="F28" s="102">
        <v>0.621</v>
      </c>
      <c r="G28" s="83">
        <v>0.73199999999999998</v>
      </c>
      <c r="H28" s="103">
        <v>0.70199999999999996</v>
      </c>
      <c r="I28" s="30">
        <v>4.7E-2</v>
      </c>
      <c r="J28" s="5">
        <v>4.8000000000000001E-2</v>
      </c>
      <c r="K28" s="5">
        <v>4.8000000000000001E-2</v>
      </c>
      <c r="L28" s="5">
        <v>4.7E-2</v>
      </c>
      <c r="M28" s="5">
        <v>4.7E-2</v>
      </c>
      <c r="O28" s="17" t="s">
        <v>21</v>
      </c>
      <c r="P28" s="22" t="s">
        <v>38</v>
      </c>
      <c r="Q28" s="22" t="s">
        <v>39</v>
      </c>
      <c r="R28" s="22" t="s">
        <v>40</v>
      </c>
      <c r="S28" s="22" t="s">
        <v>41</v>
      </c>
      <c r="T28" s="22" t="s">
        <v>42</v>
      </c>
      <c r="U28" s="22" t="s">
        <v>43</v>
      </c>
      <c r="V28" s="22" t="s">
        <v>44</v>
      </c>
      <c r="W28" s="78"/>
      <c r="X28" s="78"/>
      <c r="Y28" s="78"/>
      <c r="Z28" s="78"/>
      <c r="AA28" s="78"/>
    </row>
    <row r="29" spans="1:27" ht="13.5" thickBot="1" x14ac:dyDescent="0.25">
      <c r="A29" s="79" t="s">
        <v>22</v>
      </c>
      <c r="B29" s="88">
        <v>0.84399999999999997</v>
      </c>
      <c r="C29" s="90">
        <v>0.77300000000000002</v>
      </c>
      <c r="D29" s="90">
        <v>0.84099999999999997</v>
      </c>
      <c r="E29" s="90">
        <v>0.78</v>
      </c>
      <c r="F29" s="104">
        <v>0.60299999999999998</v>
      </c>
      <c r="G29" s="105">
        <v>0.68300000000000005</v>
      </c>
      <c r="H29" s="93">
        <v>0.77600000000000002</v>
      </c>
      <c r="I29" s="30">
        <v>4.7E-2</v>
      </c>
      <c r="J29" s="5">
        <v>4.7E-2</v>
      </c>
      <c r="K29" s="5">
        <v>4.7E-2</v>
      </c>
      <c r="L29" s="5">
        <v>4.8000000000000001E-2</v>
      </c>
      <c r="M29" s="5">
        <v>4.8000000000000001E-2</v>
      </c>
      <c r="O29" s="17" t="s">
        <v>22</v>
      </c>
      <c r="P29" s="22" t="s">
        <v>38</v>
      </c>
      <c r="Q29" s="22" t="s">
        <v>39</v>
      </c>
      <c r="R29" s="22" t="s">
        <v>40</v>
      </c>
      <c r="S29" s="22" t="s">
        <v>41</v>
      </c>
      <c r="T29" s="22" t="s">
        <v>42</v>
      </c>
      <c r="U29" s="22" t="s">
        <v>43</v>
      </c>
      <c r="V29" s="22" t="s">
        <v>44</v>
      </c>
      <c r="W29" s="78"/>
      <c r="X29" s="78"/>
      <c r="Y29" s="78"/>
      <c r="Z29" s="78"/>
      <c r="AA29" s="78"/>
    </row>
    <row r="30" spans="1:27" x14ac:dyDescent="0.2">
      <c r="A30" s="4" t="s">
        <v>23</v>
      </c>
      <c r="B30" s="81">
        <v>4.9000000000000002E-2</v>
      </c>
      <c r="C30" s="81">
        <v>4.7E-2</v>
      </c>
      <c r="D30" s="81">
        <v>4.8000000000000001E-2</v>
      </c>
      <c r="E30" s="81">
        <v>4.9000000000000002E-2</v>
      </c>
      <c r="F30" s="81">
        <v>4.8000000000000001E-2</v>
      </c>
      <c r="G30" s="81">
        <v>4.8000000000000001E-2</v>
      </c>
      <c r="H30" s="81">
        <v>4.7E-2</v>
      </c>
      <c r="I30" s="5">
        <v>4.7E-2</v>
      </c>
      <c r="J30" s="5">
        <v>4.8000000000000001E-2</v>
      </c>
      <c r="K30" s="5">
        <v>4.7E-2</v>
      </c>
      <c r="L30" s="5">
        <v>4.8000000000000001E-2</v>
      </c>
      <c r="M30" s="5">
        <v>4.8000000000000001E-2</v>
      </c>
      <c r="O30" s="17" t="s">
        <v>23</v>
      </c>
      <c r="P30" s="20"/>
      <c r="Q30" s="20"/>
      <c r="R30" s="20"/>
      <c r="S30" s="20"/>
      <c r="T30" s="20"/>
      <c r="U30" s="20"/>
      <c r="V30" s="20"/>
      <c r="W30" s="78"/>
      <c r="X30" s="78"/>
      <c r="Y30" s="78"/>
      <c r="Z30" s="78"/>
      <c r="AA30" s="78"/>
    </row>
    <row r="31" spans="1:27" x14ac:dyDescent="0.2">
      <c r="A31" s="61"/>
      <c r="B31" s="61"/>
      <c r="C31" s="63"/>
      <c r="D31" s="64"/>
      <c r="E31" s="64"/>
      <c r="F31" s="64"/>
      <c r="G31" s="65"/>
      <c r="H31" s="66"/>
      <c r="I31" s="61"/>
      <c r="J31" s="61"/>
    </row>
    <row r="32" spans="1:27" x14ac:dyDescent="0.2">
      <c r="A32" s="61"/>
      <c r="B32" s="61"/>
      <c r="C32" s="63"/>
      <c r="D32" s="64"/>
      <c r="E32" s="64"/>
      <c r="F32" s="64"/>
      <c r="G32" s="65"/>
      <c r="H32" s="66"/>
      <c r="I32" s="61"/>
      <c r="J32" s="61"/>
    </row>
    <row r="33" spans="1:11" ht="13.5" thickBot="1" x14ac:dyDescent="0.25"/>
    <row r="34" spans="1:11" ht="39" thickBot="1" x14ac:dyDescent="0.25">
      <c r="C34" s="31" t="s">
        <v>29</v>
      </c>
      <c r="D34" s="32" t="s">
        <v>30</v>
      </c>
      <c r="E34" s="32" t="s">
        <v>31</v>
      </c>
      <c r="F34" s="32" t="s">
        <v>32</v>
      </c>
      <c r="G34" s="33" t="s">
        <v>33</v>
      </c>
      <c r="H34" s="34" t="s">
        <v>34</v>
      </c>
      <c r="I34" s="35" t="s">
        <v>35</v>
      </c>
      <c r="K34" s="36"/>
    </row>
    <row r="35" spans="1:11" ht="15" x14ac:dyDescent="0.25">
      <c r="A35" s="37"/>
      <c r="B35" s="38" t="s">
        <v>38</v>
      </c>
      <c r="C35" s="39">
        <f>AVERAGE(B24:B25)</f>
        <v>0.84399999999999997</v>
      </c>
      <c r="D35" s="40">
        <f>(C35-0.1518)/0.0005</f>
        <v>1384.3999999999999</v>
      </c>
      <c r="E35" s="40">
        <f>D35/1000</f>
        <v>1.3843999999999999</v>
      </c>
      <c r="F35" s="41">
        <f>E35*2</f>
        <v>2.7687999999999997</v>
      </c>
      <c r="G35" s="40">
        <f>10/F35</f>
        <v>3.6116729268997405</v>
      </c>
      <c r="H35" s="42">
        <f>G35*2</f>
        <v>7.223345853799481</v>
      </c>
      <c r="I35" s="106">
        <f>10-H35</f>
        <v>2.776654146200519</v>
      </c>
      <c r="J35" s="48" t="s">
        <v>36</v>
      </c>
      <c r="K35" s="43"/>
    </row>
    <row r="36" spans="1:11" ht="15" x14ac:dyDescent="0.25">
      <c r="A36" s="37"/>
      <c r="B36" s="44" t="s">
        <v>39</v>
      </c>
      <c r="C36" s="45">
        <f>AVERAGE(C24:C25)</f>
        <v>0.746</v>
      </c>
      <c r="D36" s="46">
        <f t="shared" ref="D36:D55" si="1">(C36-0.1518)/0.0005</f>
        <v>1188.4000000000001</v>
      </c>
      <c r="E36" s="46">
        <f t="shared" ref="E36:E55" si="2">D36/1000</f>
        <v>1.1884000000000001</v>
      </c>
      <c r="F36" s="47">
        <f t="shared" ref="F36:F55" si="3">E36*2</f>
        <v>2.3768000000000002</v>
      </c>
      <c r="G36" s="46">
        <f t="shared" ref="G36:G55" si="4">10/F36</f>
        <v>4.2073375967687641</v>
      </c>
      <c r="H36" s="48">
        <f t="shared" ref="H36:H55" si="5">G36*2</f>
        <v>8.4146751935375281</v>
      </c>
      <c r="I36" s="107">
        <f t="shared" ref="I36:I55" si="6">10-H36</f>
        <v>1.5853248064624719</v>
      </c>
      <c r="J36" s="48" t="s">
        <v>36</v>
      </c>
      <c r="K36" s="43"/>
    </row>
    <row r="37" spans="1:11" ht="15" x14ac:dyDescent="0.25">
      <c r="A37" s="37"/>
      <c r="B37" s="44" t="s">
        <v>40</v>
      </c>
      <c r="C37" s="45">
        <f>AVERAGE(D24:D25)</f>
        <v>0.88050000000000006</v>
      </c>
      <c r="D37" s="46">
        <f t="shared" si="1"/>
        <v>1457.4000000000003</v>
      </c>
      <c r="E37" s="46">
        <f t="shared" si="2"/>
        <v>1.4574000000000003</v>
      </c>
      <c r="F37" s="47">
        <f t="shared" si="3"/>
        <v>2.9148000000000005</v>
      </c>
      <c r="G37" s="46">
        <f t="shared" si="4"/>
        <v>3.4307671195279257</v>
      </c>
      <c r="H37" s="48">
        <f t="shared" si="5"/>
        <v>6.8615342390558514</v>
      </c>
      <c r="I37" s="107">
        <f t="shared" si="6"/>
        <v>3.1384657609441486</v>
      </c>
      <c r="J37" s="48" t="s">
        <v>36</v>
      </c>
      <c r="K37" s="43"/>
    </row>
    <row r="38" spans="1:11" ht="15" x14ac:dyDescent="0.25">
      <c r="A38" s="37"/>
      <c r="B38" s="44" t="s">
        <v>41</v>
      </c>
      <c r="C38" s="45">
        <f>AVERAGE(E24:E25)</f>
        <v>0.50950000000000006</v>
      </c>
      <c r="D38" s="46">
        <f t="shared" si="1"/>
        <v>715.40000000000009</v>
      </c>
      <c r="E38" s="46">
        <f t="shared" si="2"/>
        <v>0.71540000000000004</v>
      </c>
      <c r="F38" s="47">
        <f t="shared" si="3"/>
        <v>1.4308000000000001</v>
      </c>
      <c r="G38" s="46">
        <f t="shared" si="4"/>
        <v>6.9890970086664801</v>
      </c>
      <c r="H38" s="48">
        <f t="shared" si="5"/>
        <v>13.97819401733296</v>
      </c>
      <c r="I38" s="107">
        <f t="shared" si="6"/>
        <v>-3.9781940173329602</v>
      </c>
      <c r="J38" s="48" t="s">
        <v>36</v>
      </c>
      <c r="K38" s="43"/>
    </row>
    <row r="39" spans="1:11" ht="15" x14ac:dyDescent="0.25">
      <c r="A39" s="37"/>
      <c r="B39" s="44" t="s">
        <v>42</v>
      </c>
      <c r="C39" s="45">
        <f>AVERAGE(F24:F25)</f>
        <v>0.93149999999999999</v>
      </c>
      <c r="D39" s="46">
        <f t="shared" si="1"/>
        <v>1559.4</v>
      </c>
      <c r="E39" s="46">
        <f t="shared" si="2"/>
        <v>1.5594000000000001</v>
      </c>
      <c r="F39" s="47">
        <f t="shared" si="3"/>
        <v>3.1188000000000002</v>
      </c>
      <c r="G39" s="46">
        <f t="shared" si="4"/>
        <v>3.2063614210593814</v>
      </c>
      <c r="H39" s="48">
        <f t="shared" si="5"/>
        <v>6.4127228421187628</v>
      </c>
      <c r="I39" s="107">
        <f t="shared" si="6"/>
        <v>3.5872771578812372</v>
      </c>
      <c r="J39" s="48" t="s">
        <v>36</v>
      </c>
      <c r="K39" s="43"/>
    </row>
    <row r="40" spans="1:11" ht="15" x14ac:dyDescent="0.25">
      <c r="A40" s="49"/>
      <c r="B40" s="44" t="s">
        <v>43</v>
      </c>
      <c r="C40" s="45">
        <f>AVERAGE(G24:G25)</f>
        <v>0.79449999999999998</v>
      </c>
      <c r="D40" s="46">
        <f t="shared" si="1"/>
        <v>1285.4000000000001</v>
      </c>
      <c r="E40" s="46">
        <f t="shared" si="2"/>
        <v>1.2854000000000001</v>
      </c>
      <c r="F40" s="47">
        <f t="shared" si="3"/>
        <v>2.5708000000000002</v>
      </c>
      <c r="G40" s="46">
        <f t="shared" si="4"/>
        <v>3.8898397386027694</v>
      </c>
      <c r="H40" s="48">
        <f t="shared" si="5"/>
        <v>7.7796794772055389</v>
      </c>
      <c r="I40" s="107">
        <f t="shared" si="6"/>
        <v>2.2203205227944611</v>
      </c>
      <c r="J40" s="48" t="s">
        <v>36</v>
      </c>
      <c r="K40" s="48"/>
    </row>
    <row r="41" spans="1:11" ht="15.75" thickBot="1" x14ac:dyDescent="0.3">
      <c r="A41" s="49"/>
      <c r="B41" s="50" t="s">
        <v>44</v>
      </c>
      <c r="C41" s="51">
        <f>AVERAGE(H24:H25)</f>
        <v>0.79800000000000004</v>
      </c>
      <c r="D41" s="52">
        <f t="shared" si="1"/>
        <v>1292.4000000000001</v>
      </c>
      <c r="E41" s="52">
        <f t="shared" si="2"/>
        <v>1.2924</v>
      </c>
      <c r="F41" s="53">
        <f t="shared" si="3"/>
        <v>2.5848</v>
      </c>
      <c r="G41" s="52">
        <f t="shared" si="4"/>
        <v>3.8687712782420305</v>
      </c>
      <c r="H41" s="54">
        <f t="shared" si="5"/>
        <v>7.737542556484061</v>
      </c>
      <c r="I41" s="108">
        <f t="shared" si="6"/>
        <v>2.262457443515939</v>
      </c>
      <c r="J41" s="48" t="s">
        <v>36</v>
      </c>
    </row>
    <row r="42" spans="1:11" ht="15" x14ac:dyDescent="0.25">
      <c r="A42" s="48"/>
      <c r="B42" s="55" t="s">
        <v>45</v>
      </c>
      <c r="C42" s="39">
        <f>AVERAGE(B26:B27)</f>
        <v>0.89349999999999996</v>
      </c>
      <c r="D42" s="40">
        <f t="shared" si="1"/>
        <v>1483.4</v>
      </c>
      <c r="E42" s="40">
        <f t="shared" si="2"/>
        <v>1.4834000000000001</v>
      </c>
      <c r="F42" s="41">
        <f t="shared" si="3"/>
        <v>2.9668000000000001</v>
      </c>
      <c r="G42" s="40">
        <f t="shared" si="4"/>
        <v>3.370635027639207</v>
      </c>
      <c r="H42" s="42">
        <f t="shared" si="5"/>
        <v>6.7412700552784139</v>
      </c>
      <c r="I42" s="106">
        <f t="shared" si="6"/>
        <v>3.2587299447215861</v>
      </c>
      <c r="J42" s="48" t="s">
        <v>36</v>
      </c>
    </row>
    <row r="43" spans="1:11" ht="15" x14ac:dyDescent="0.25">
      <c r="A43" s="37"/>
      <c r="B43" s="56" t="s">
        <v>46</v>
      </c>
      <c r="C43" s="45">
        <f>AVERAGE(C26:C27)</f>
        <v>0.82250000000000001</v>
      </c>
      <c r="D43" s="46">
        <f t="shared" si="1"/>
        <v>1341.4</v>
      </c>
      <c r="E43" s="46">
        <f t="shared" si="2"/>
        <v>1.3414000000000001</v>
      </c>
      <c r="F43" s="47">
        <f t="shared" si="3"/>
        <v>2.6828000000000003</v>
      </c>
      <c r="G43" s="46">
        <f t="shared" si="4"/>
        <v>3.7274489339496046</v>
      </c>
      <c r="H43" s="48">
        <f t="shared" si="5"/>
        <v>7.4548978678992093</v>
      </c>
      <c r="I43" s="107">
        <f t="shared" si="6"/>
        <v>2.5451021321007907</v>
      </c>
      <c r="J43" s="48" t="s">
        <v>36</v>
      </c>
    </row>
    <row r="44" spans="1:11" ht="15" x14ac:dyDescent="0.25">
      <c r="A44" s="37"/>
      <c r="B44" s="56" t="s">
        <v>47</v>
      </c>
      <c r="C44" s="45">
        <f>AVERAGE(D26:D27)</f>
        <v>0.877</v>
      </c>
      <c r="D44" s="46">
        <f t="shared" si="1"/>
        <v>1450.4</v>
      </c>
      <c r="E44" s="46">
        <f t="shared" si="2"/>
        <v>1.4504000000000001</v>
      </c>
      <c r="F44" s="47">
        <f t="shared" si="3"/>
        <v>2.9008000000000003</v>
      </c>
      <c r="G44" s="46">
        <f t="shared" si="4"/>
        <v>3.447324875896304</v>
      </c>
      <c r="H44" s="48">
        <f t="shared" si="5"/>
        <v>6.894649751792608</v>
      </c>
      <c r="I44" s="107">
        <f t="shared" si="6"/>
        <v>3.105350248207392</v>
      </c>
      <c r="J44" s="48" t="s">
        <v>36</v>
      </c>
    </row>
    <row r="45" spans="1:11" ht="15" x14ac:dyDescent="0.25">
      <c r="A45" s="37"/>
      <c r="B45" s="56" t="s">
        <v>48</v>
      </c>
      <c r="C45" s="45">
        <f>AVERAGE(E26:E27)</f>
        <v>0.87150000000000005</v>
      </c>
      <c r="D45" s="46">
        <f t="shared" si="1"/>
        <v>1439.4</v>
      </c>
      <c r="E45" s="46">
        <f t="shared" si="2"/>
        <v>1.4394</v>
      </c>
      <c r="F45" s="47">
        <f t="shared" si="3"/>
        <v>2.8788</v>
      </c>
      <c r="G45" s="46">
        <f t="shared" si="4"/>
        <v>3.4736695845491177</v>
      </c>
      <c r="H45" s="48">
        <f t="shared" si="5"/>
        <v>6.9473391690982353</v>
      </c>
      <c r="I45" s="107">
        <f t="shared" si="6"/>
        <v>3.0526608309017647</v>
      </c>
      <c r="J45" s="48" t="s">
        <v>36</v>
      </c>
    </row>
    <row r="46" spans="1:11" ht="15" x14ac:dyDescent="0.25">
      <c r="A46" s="37"/>
      <c r="B46" s="56" t="s">
        <v>49</v>
      </c>
      <c r="C46" s="45">
        <f>AVERAGE(F26:F27)</f>
        <v>0.76400000000000001</v>
      </c>
      <c r="D46" s="46">
        <f t="shared" si="1"/>
        <v>1224.4000000000001</v>
      </c>
      <c r="E46" s="46">
        <f t="shared" si="2"/>
        <v>1.2244000000000002</v>
      </c>
      <c r="F46" s="47">
        <f t="shared" si="3"/>
        <v>2.4488000000000003</v>
      </c>
      <c r="G46" s="46">
        <f t="shared" si="4"/>
        <v>4.0836327997386466</v>
      </c>
      <c r="H46" s="48">
        <f t="shared" si="5"/>
        <v>8.1672655994772931</v>
      </c>
      <c r="I46" s="107">
        <f t="shared" si="6"/>
        <v>1.8327344005227069</v>
      </c>
      <c r="J46" s="48" t="s">
        <v>36</v>
      </c>
    </row>
    <row r="47" spans="1:11" ht="15" x14ac:dyDescent="0.25">
      <c r="A47" s="37"/>
      <c r="B47" s="56" t="s">
        <v>50</v>
      </c>
      <c r="C47" s="45">
        <f>AVERAGE(G26:G27)</f>
        <v>0.91500000000000004</v>
      </c>
      <c r="D47" s="46">
        <f t="shared" si="1"/>
        <v>1526.4</v>
      </c>
      <c r="E47" s="46">
        <f t="shared" si="2"/>
        <v>1.5264000000000002</v>
      </c>
      <c r="F47" s="47">
        <f t="shared" si="3"/>
        <v>3.0528000000000004</v>
      </c>
      <c r="G47" s="46">
        <f t="shared" si="4"/>
        <v>3.2756813417190771</v>
      </c>
      <c r="H47" s="48">
        <f t="shared" si="5"/>
        <v>6.5513626834381542</v>
      </c>
      <c r="I47" s="107">
        <f t="shared" si="6"/>
        <v>3.4486373165618458</v>
      </c>
      <c r="J47" s="48" t="s">
        <v>36</v>
      </c>
    </row>
    <row r="48" spans="1:11" ht="15.75" thickBot="1" x14ac:dyDescent="0.3">
      <c r="A48" s="49"/>
      <c r="B48" s="57" t="s">
        <v>51</v>
      </c>
      <c r="C48" s="51">
        <f>AVERAGE(H26:H27)</f>
        <v>0.78249999999999997</v>
      </c>
      <c r="D48" s="52">
        <f t="shared" si="1"/>
        <v>1261.4000000000001</v>
      </c>
      <c r="E48" s="52">
        <f t="shared" si="2"/>
        <v>1.2614000000000001</v>
      </c>
      <c r="F48" s="53">
        <f t="shared" si="3"/>
        <v>2.5228000000000002</v>
      </c>
      <c r="G48" s="52">
        <f t="shared" si="4"/>
        <v>3.9638496908197238</v>
      </c>
      <c r="H48" s="54">
        <f t="shared" si="5"/>
        <v>7.9276993816394477</v>
      </c>
      <c r="I48" s="108">
        <f t="shared" si="6"/>
        <v>2.0723006183605523</v>
      </c>
      <c r="J48" s="48" t="s">
        <v>36</v>
      </c>
    </row>
    <row r="49" spans="1:10" ht="15" x14ac:dyDescent="0.25">
      <c r="A49" s="49"/>
      <c r="B49" s="58" t="s">
        <v>38</v>
      </c>
      <c r="C49" s="39">
        <f>AVERAGE(B28:B29)</f>
        <v>0.76550000000000007</v>
      </c>
      <c r="D49" s="40">
        <f t="shared" si="1"/>
        <v>1227.4000000000003</v>
      </c>
      <c r="E49" s="40">
        <f t="shared" si="2"/>
        <v>1.2274000000000003</v>
      </c>
      <c r="F49" s="41">
        <f t="shared" si="3"/>
        <v>2.4548000000000005</v>
      </c>
      <c r="G49" s="40">
        <f t="shared" si="4"/>
        <v>4.0736516213133447</v>
      </c>
      <c r="H49" s="42">
        <f t="shared" si="5"/>
        <v>8.1473032426266894</v>
      </c>
      <c r="I49" s="106">
        <f t="shared" si="6"/>
        <v>1.8526967573733106</v>
      </c>
      <c r="J49" s="48" t="s">
        <v>36</v>
      </c>
    </row>
    <row r="50" spans="1:10" ht="15" x14ac:dyDescent="0.25">
      <c r="A50" s="48"/>
      <c r="B50" s="59" t="s">
        <v>39</v>
      </c>
      <c r="C50" s="45">
        <f>AVERAGE(C28:C29)</f>
        <v>0.79400000000000004</v>
      </c>
      <c r="D50" s="46">
        <f t="shared" si="1"/>
        <v>1284.4000000000001</v>
      </c>
      <c r="E50" s="46">
        <f t="shared" si="2"/>
        <v>1.2844</v>
      </c>
      <c r="F50" s="47">
        <f t="shared" si="3"/>
        <v>2.5688</v>
      </c>
      <c r="G50" s="46">
        <f t="shared" si="4"/>
        <v>3.892868265337901</v>
      </c>
      <c r="H50" s="48">
        <f t="shared" si="5"/>
        <v>7.785736530675802</v>
      </c>
      <c r="I50" s="107">
        <f t="shared" si="6"/>
        <v>2.214263469324198</v>
      </c>
      <c r="J50" s="48" t="s">
        <v>36</v>
      </c>
    </row>
    <row r="51" spans="1:10" ht="15" x14ac:dyDescent="0.25">
      <c r="A51" s="37"/>
      <c r="B51" s="59" t="s">
        <v>40</v>
      </c>
      <c r="C51" s="45">
        <f>AVERAGE(D28:D29)</f>
        <v>0.8135</v>
      </c>
      <c r="D51" s="46">
        <f t="shared" si="1"/>
        <v>1323.3999999999999</v>
      </c>
      <c r="E51" s="46">
        <f t="shared" si="2"/>
        <v>1.3233999999999999</v>
      </c>
      <c r="F51" s="47">
        <f t="shared" si="3"/>
        <v>2.6467999999999998</v>
      </c>
      <c r="G51" s="46">
        <f t="shared" si="4"/>
        <v>3.7781471966147802</v>
      </c>
      <c r="H51" s="48">
        <f t="shared" si="5"/>
        <v>7.5562943932295603</v>
      </c>
      <c r="I51" s="107">
        <f t="shared" si="6"/>
        <v>2.4437056067704397</v>
      </c>
      <c r="J51" s="48" t="s">
        <v>36</v>
      </c>
    </row>
    <row r="52" spans="1:10" ht="15" x14ac:dyDescent="0.25">
      <c r="A52" s="37"/>
      <c r="B52" s="59" t="s">
        <v>41</v>
      </c>
      <c r="C52" s="45">
        <f>AVERAGE(E28:E29)</f>
        <v>0.73399999999999999</v>
      </c>
      <c r="D52" s="46">
        <f t="shared" si="1"/>
        <v>1164.4000000000001</v>
      </c>
      <c r="E52" s="46">
        <f t="shared" si="2"/>
        <v>1.1644000000000001</v>
      </c>
      <c r="F52" s="47">
        <f t="shared" si="3"/>
        <v>2.3288000000000002</v>
      </c>
      <c r="G52" s="46">
        <f t="shared" si="4"/>
        <v>4.2940570250772927</v>
      </c>
      <c r="H52" s="48">
        <f t="shared" si="5"/>
        <v>8.5881140501545854</v>
      </c>
      <c r="I52" s="107">
        <f t="shared" si="6"/>
        <v>1.4118859498454146</v>
      </c>
      <c r="J52" s="48" t="s">
        <v>36</v>
      </c>
    </row>
    <row r="53" spans="1:10" ht="15" x14ac:dyDescent="0.25">
      <c r="A53" s="37"/>
      <c r="B53" s="59" t="s">
        <v>42</v>
      </c>
      <c r="C53" s="45">
        <f>AVERAGE(F28:F29)</f>
        <v>0.61199999999999999</v>
      </c>
      <c r="D53" s="46">
        <f t="shared" si="1"/>
        <v>920.4</v>
      </c>
      <c r="E53" s="46">
        <f t="shared" si="2"/>
        <v>0.9204</v>
      </c>
      <c r="F53" s="47">
        <f t="shared" si="3"/>
        <v>1.8408</v>
      </c>
      <c r="G53" s="46">
        <f t="shared" si="4"/>
        <v>5.4324206866579745</v>
      </c>
      <c r="H53" s="48">
        <f t="shared" si="5"/>
        <v>10.864841373315949</v>
      </c>
      <c r="I53" s="107">
        <f t="shared" si="6"/>
        <v>-0.86484137331594901</v>
      </c>
      <c r="J53" s="48" t="s">
        <v>36</v>
      </c>
    </row>
    <row r="54" spans="1:10" ht="15" x14ac:dyDescent="0.25">
      <c r="A54" s="37"/>
      <c r="B54" s="59" t="s">
        <v>43</v>
      </c>
      <c r="C54" s="45">
        <f>AVERAGE(G28:G29)</f>
        <v>0.70750000000000002</v>
      </c>
      <c r="D54" s="46">
        <f t="shared" si="1"/>
        <v>1111.4000000000001</v>
      </c>
      <c r="E54" s="46">
        <f t="shared" si="2"/>
        <v>1.1114000000000002</v>
      </c>
      <c r="F54" s="47">
        <f t="shared" si="3"/>
        <v>2.2228000000000003</v>
      </c>
      <c r="G54" s="46">
        <f t="shared" si="4"/>
        <v>4.4988303041209283</v>
      </c>
      <c r="H54" s="48">
        <f t="shared" si="5"/>
        <v>8.9976606082418567</v>
      </c>
      <c r="I54" s="107">
        <f t="shared" si="6"/>
        <v>1.0023393917581433</v>
      </c>
      <c r="J54" s="48" t="s">
        <v>36</v>
      </c>
    </row>
    <row r="55" spans="1:10" ht="15.75" thickBot="1" x14ac:dyDescent="0.3">
      <c r="A55" s="37"/>
      <c r="B55" s="60" t="s">
        <v>44</v>
      </c>
      <c r="C55" s="51">
        <f>AVERAGE(H28:H29)</f>
        <v>0.73899999999999999</v>
      </c>
      <c r="D55" s="52">
        <f t="shared" si="1"/>
        <v>1174.3999999999999</v>
      </c>
      <c r="E55" s="52">
        <f t="shared" si="2"/>
        <v>1.1743999999999999</v>
      </c>
      <c r="F55" s="53">
        <f t="shared" si="3"/>
        <v>2.3487999999999998</v>
      </c>
      <c r="G55" s="52">
        <f t="shared" si="4"/>
        <v>4.2574931880108995</v>
      </c>
      <c r="H55" s="54">
        <f t="shared" si="5"/>
        <v>8.514986376021799</v>
      </c>
      <c r="I55" s="108">
        <f t="shared" si="6"/>
        <v>1.485013623978201</v>
      </c>
      <c r="J55" s="48" t="s">
        <v>36</v>
      </c>
    </row>
    <row r="56" spans="1:10" x14ac:dyDescent="0.2">
      <c r="A56" s="61"/>
      <c r="B56" s="61"/>
      <c r="C56" s="63"/>
      <c r="D56" s="64"/>
      <c r="E56" s="64"/>
      <c r="F56" s="64"/>
      <c r="G56" s="65"/>
      <c r="H56" s="66"/>
      <c r="I56" s="61"/>
      <c r="J56" s="61"/>
    </row>
    <row r="57" spans="1:10" x14ac:dyDescent="0.2">
      <c r="A57" s="61"/>
      <c r="B57" s="61"/>
      <c r="C57" s="63"/>
      <c r="D57" s="64"/>
      <c r="E57" s="64"/>
      <c r="F57" s="64"/>
      <c r="G57" s="65"/>
      <c r="H57" s="66"/>
      <c r="I57" s="61"/>
      <c r="J57" s="61"/>
    </row>
    <row r="58" spans="1:10" x14ac:dyDescent="0.2">
      <c r="A58" s="61"/>
      <c r="B58" s="61"/>
      <c r="C58" s="63"/>
      <c r="D58" s="64"/>
      <c r="E58" s="64"/>
      <c r="F58" s="64"/>
      <c r="G58" s="65"/>
      <c r="H58" s="66"/>
      <c r="I58" s="61"/>
      <c r="J58" s="61"/>
    </row>
    <row r="59" spans="1:10" x14ac:dyDescent="0.2">
      <c r="A59" s="61"/>
      <c r="B59" s="61"/>
      <c r="C59" s="63"/>
      <c r="D59" s="64"/>
      <c r="E59" s="64"/>
      <c r="F59" s="64"/>
      <c r="G59" s="65"/>
      <c r="H59" s="66"/>
      <c r="I59" s="61"/>
      <c r="J59" s="61"/>
    </row>
    <row r="60" spans="1:10" x14ac:dyDescent="0.2">
      <c r="A60" s="61"/>
      <c r="B60" s="61"/>
      <c r="C60" s="63"/>
      <c r="D60" s="64"/>
      <c r="E60" s="64"/>
      <c r="F60" s="64"/>
      <c r="G60" s="65"/>
      <c r="H60" s="66"/>
      <c r="I60" s="61"/>
      <c r="J60" s="61"/>
    </row>
    <row r="61" spans="1:10" x14ac:dyDescent="0.2">
      <c r="A61" s="61"/>
      <c r="B61" s="61"/>
      <c r="C61" s="63"/>
      <c r="D61" s="64"/>
      <c r="E61" s="64"/>
      <c r="F61" s="64"/>
      <c r="G61" s="65"/>
      <c r="H61" s="66"/>
      <c r="I61" s="61"/>
      <c r="J61" s="61"/>
    </row>
    <row r="62" spans="1:10" x14ac:dyDescent="0.2">
      <c r="A62" s="61"/>
      <c r="B62" s="61"/>
      <c r="C62" s="63"/>
      <c r="D62" s="64"/>
      <c r="E62" s="64"/>
      <c r="F62" s="64"/>
      <c r="G62" s="65"/>
      <c r="H62" s="66"/>
      <c r="I62" s="61"/>
      <c r="J62" s="61"/>
    </row>
    <row r="63" spans="1:10" x14ac:dyDescent="0.2">
      <c r="A63" s="61"/>
      <c r="B63" s="61"/>
      <c r="C63" s="63"/>
      <c r="D63" s="64"/>
      <c r="E63" s="64"/>
      <c r="F63" s="64"/>
      <c r="G63" s="65"/>
      <c r="H63" s="66"/>
      <c r="I63" s="61"/>
      <c r="J63" s="61"/>
    </row>
    <row r="64" spans="1:10" x14ac:dyDescent="0.2">
      <c r="A64" s="61"/>
      <c r="B64" s="61"/>
      <c r="C64" s="63"/>
      <c r="D64" s="64"/>
      <c r="E64" s="64"/>
      <c r="F64" s="64"/>
      <c r="G64" s="65"/>
      <c r="H64" s="66"/>
      <c r="I64" s="61"/>
      <c r="J64" s="61"/>
    </row>
    <row r="65" spans="1:10" x14ac:dyDescent="0.2">
      <c r="A65" s="61"/>
      <c r="B65" s="61"/>
      <c r="C65" s="63"/>
      <c r="D65" s="64"/>
      <c r="E65" s="64"/>
      <c r="F65" s="64"/>
      <c r="G65" s="65"/>
      <c r="H65" s="66"/>
      <c r="I65" s="61"/>
      <c r="J65" s="61"/>
    </row>
    <row r="66" spans="1:10" x14ac:dyDescent="0.2">
      <c r="A66" s="61"/>
      <c r="B66" s="61"/>
      <c r="C66" s="63"/>
      <c r="D66" s="64"/>
      <c r="E66" s="64"/>
      <c r="F66" s="64"/>
      <c r="G66" s="65"/>
      <c r="H66" s="66"/>
      <c r="I66" s="61"/>
      <c r="J66" s="61"/>
    </row>
    <row r="67" spans="1:10" x14ac:dyDescent="0.2">
      <c r="A67" s="61"/>
      <c r="B67" s="61"/>
      <c r="C67" s="63"/>
      <c r="D67" s="64"/>
      <c r="E67" s="64"/>
      <c r="F67" s="64"/>
      <c r="G67" s="65"/>
      <c r="H67" s="66"/>
      <c r="I67" s="61"/>
      <c r="J67" s="61"/>
    </row>
    <row r="68" spans="1:10" ht="15" x14ac:dyDescent="0.25">
      <c r="A68" s="67"/>
      <c r="B68" s="62"/>
      <c r="C68" s="68"/>
      <c r="D68" s="69"/>
      <c r="E68" s="69"/>
      <c r="F68" s="70"/>
      <c r="G68" s="69"/>
      <c r="H68" s="69"/>
      <c r="I68" s="61"/>
      <c r="J68" s="61"/>
    </row>
    <row r="69" spans="1:10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XFD1048576"/>
    </sheetView>
  </sheetViews>
  <sheetFormatPr defaultRowHeight="12.75" x14ac:dyDescent="0.2"/>
  <cols>
    <col min="1" max="1" width="18" customWidth="1"/>
  </cols>
  <sheetData>
    <row r="1" spans="1:9" ht="13.5" thickBot="1" x14ac:dyDescent="0.25">
      <c r="A1" s="109" t="s">
        <v>52</v>
      </c>
    </row>
    <row r="2" spans="1:9" ht="39" thickBot="1" x14ac:dyDescent="0.25">
      <c r="B2" s="31" t="s">
        <v>29</v>
      </c>
      <c r="C2" s="32" t="s">
        <v>30</v>
      </c>
      <c r="D2" s="32" t="s">
        <v>31</v>
      </c>
      <c r="E2" s="32" t="s">
        <v>32</v>
      </c>
      <c r="F2" s="33" t="s">
        <v>33</v>
      </c>
      <c r="G2" s="34" t="s">
        <v>34</v>
      </c>
      <c r="H2" s="35" t="s">
        <v>35</v>
      </c>
    </row>
    <row r="3" spans="1:9" ht="15" x14ac:dyDescent="0.25">
      <c r="A3" s="38" t="s">
        <v>38</v>
      </c>
      <c r="B3" s="39">
        <v>0.84399999999999997</v>
      </c>
      <c r="C3" s="40">
        <v>1384.3999999999999</v>
      </c>
      <c r="D3" s="40">
        <v>1.3843999999999999</v>
      </c>
      <c r="E3" s="41">
        <v>2.7687999999999997</v>
      </c>
      <c r="F3" s="40">
        <v>3.6116729268997405</v>
      </c>
      <c r="G3" s="42">
        <v>7.223345853799481</v>
      </c>
      <c r="H3" s="106">
        <v>2.776654146200519</v>
      </c>
      <c r="I3" s="48" t="s">
        <v>36</v>
      </c>
    </row>
    <row r="4" spans="1:9" ht="15" x14ac:dyDescent="0.25">
      <c r="A4" s="44" t="s">
        <v>39</v>
      </c>
      <c r="B4" s="45">
        <v>0.746</v>
      </c>
      <c r="C4" s="46">
        <v>1188.4000000000001</v>
      </c>
      <c r="D4" s="46">
        <v>1.1884000000000001</v>
      </c>
      <c r="E4" s="47">
        <v>2.3768000000000002</v>
      </c>
      <c r="F4" s="46">
        <v>4.2073375967687641</v>
      </c>
      <c r="G4" s="48">
        <v>8.4146751935375281</v>
      </c>
      <c r="H4" s="107">
        <v>1.5853248064624719</v>
      </c>
      <c r="I4" s="48" t="s">
        <v>36</v>
      </c>
    </row>
    <row r="5" spans="1:9" ht="15" x14ac:dyDescent="0.25">
      <c r="A5" s="44" t="s">
        <v>40</v>
      </c>
      <c r="B5" s="45">
        <v>0.88050000000000006</v>
      </c>
      <c r="C5" s="46">
        <v>1457.4000000000003</v>
      </c>
      <c r="D5" s="46">
        <v>1.4574000000000003</v>
      </c>
      <c r="E5" s="47">
        <v>2.9148000000000005</v>
      </c>
      <c r="F5" s="46">
        <v>3.4307671195279257</v>
      </c>
      <c r="G5" s="48">
        <v>6.8615342390558514</v>
      </c>
      <c r="H5" s="107">
        <v>3.1384657609441486</v>
      </c>
      <c r="I5" s="48" t="s">
        <v>36</v>
      </c>
    </row>
    <row r="6" spans="1:9" ht="15" x14ac:dyDescent="0.25">
      <c r="A6" s="44" t="s">
        <v>41</v>
      </c>
      <c r="B6" s="45">
        <v>0.50950000000000006</v>
      </c>
      <c r="C6" s="46">
        <v>715.40000000000009</v>
      </c>
      <c r="D6" s="46">
        <v>0.71540000000000004</v>
      </c>
      <c r="E6" s="47">
        <v>1.4308000000000001</v>
      </c>
      <c r="F6" s="46">
        <v>6.9890970086664801</v>
      </c>
      <c r="G6" s="48">
        <v>13.97819401733296</v>
      </c>
      <c r="H6" s="107">
        <v>-3.9781940173329602</v>
      </c>
      <c r="I6" s="48" t="s">
        <v>36</v>
      </c>
    </row>
    <row r="7" spans="1:9" ht="15" x14ac:dyDescent="0.25">
      <c r="A7" s="44" t="s">
        <v>42</v>
      </c>
      <c r="B7" s="45">
        <v>0.93149999999999999</v>
      </c>
      <c r="C7" s="46">
        <v>1559.4</v>
      </c>
      <c r="D7" s="46">
        <v>1.5594000000000001</v>
      </c>
      <c r="E7" s="47">
        <v>3.1188000000000002</v>
      </c>
      <c r="F7" s="46">
        <v>3.2063614210593814</v>
      </c>
      <c r="G7" s="48">
        <v>6.4127228421187628</v>
      </c>
      <c r="H7" s="107">
        <v>3.5872771578812372</v>
      </c>
      <c r="I7" s="48" t="s">
        <v>36</v>
      </c>
    </row>
    <row r="8" spans="1:9" ht="15" x14ac:dyDescent="0.25">
      <c r="A8" s="44" t="s">
        <v>43</v>
      </c>
      <c r="B8" s="45">
        <v>0.79449999999999998</v>
      </c>
      <c r="C8" s="46">
        <v>1285.4000000000001</v>
      </c>
      <c r="D8" s="46">
        <v>1.2854000000000001</v>
      </c>
      <c r="E8" s="47">
        <v>2.5708000000000002</v>
      </c>
      <c r="F8" s="46">
        <v>3.8898397386027694</v>
      </c>
      <c r="G8" s="48">
        <v>7.7796794772055389</v>
      </c>
      <c r="H8" s="107">
        <v>2.2203205227944611</v>
      </c>
      <c r="I8" s="48" t="s">
        <v>36</v>
      </c>
    </row>
    <row r="9" spans="1:9" ht="15.75" thickBot="1" x14ac:dyDescent="0.3">
      <c r="A9" s="50" t="s">
        <v>44</v>
      </c>
      <c r="B9" s="51">
        <v>0.79800000000000004</v>
      </c>
      <c r="C9" s="52">
        <v>1292.4000000000001</v>
      </c>
      <c r="D9" s="52">
        <v>1.2924</v>
      </c>
      <c r="E9" s="53">
        <v>2.5848</v>
      </c>
      <c r="F9" s="52">
        <v>3.8687712782420305</v>
      </c>
      <c r="G9" s="54">
        <v>7.737542556484061</v>
      </c>
      <c r="H9" s="108">
        <v>2.262457443515939</v>
      </c>
      <c r="I9" s="48" t="s">
        <v>36</v>
      </c>
    </row>
    <row r="10" spans="1:9" ht="15" x14ac:dyDescent="0.25">
      <c r="A10" s="55" t="s">
        <v>45</v>
      </c>
      <c r="B10" s="39">
        <v>0.89349999999999996</v>
      </c>
      <c r="C10" s="40">
        <v>1483.4</v>
      </c>
      <c r="D10" s="40">
        <v>1.4834000000000001</v>
      </c>
      <c r="E10" s="41">
        <v>2.9668000000000001</v>
      </c>
      <c r="F10" s="40">
        <v>3.370635027639207</v>
      </c>
      <c r="G10" s="42">
        <v>6.7412700552784139</v>
      </c>
      <c r="H10" s="106">
        <v>3.2587299447215861</v>
      </c>
      <c r="I10" s="48" t="s">
        <v>36</v>
      </c>
    </row>
    <row r="11" spans="1:9" ht="15" x14ac:dyDescent="0.25">
      <c r="A11" s="56" t="s">
        <v>46</v>
      </c>
      <c r="B11" s="45">
        <v>0.82250000000000001</v>
      </c>
      <c r="C11" s="46">
        <v>1341.4</v>
      </c>
      <c r="D11" s="46">
        <v>1.3414000000000001</v>
      </c>
      <c r="E11" s="47">
        <v>2.6828000000000003</v>
      </c>
      <c r="F11" s="46">
        <v>3.7274489339496046</v>
      </c>
      <c r="G11" s="48">
        <v>7.4548978678992093</v>
      </c>
      <c r="H11" s="107">
        <v>2.5451021321007907</v>
      </c>
      <c r="I11" s="48" t="s">
        <v>36</v>
      </c>
    </row>
    <row r="12" spans="1:9" ht="15" x14ac:dyDescent="0.25">
      <c r="A12" s="56" t="s">
        <v>47</v>
      </c>
      <c r="B12" s="45">
        <v>0.877</v>
      </c>
      <c r="C12" s="46">
        <v>1450.4</v>
      </c>
      <c r="D12" s="46">
        <v>1.4504000000000001</v>
      </c>
      <c r="E12" s="47">
        <v>2.9008000000000003</v>
      </c>
      <c r="F12" s="46">
        <v>3.447324875896304</v>
      </c>
      <c r="G12" s="48">
        <v>6.894649751792608</v>
      </c>
      <c r="H12" s="107">
        <v>3.105350248207392</v>
      </c>
      <c r="I12" s="48" t="s">
        <v>36</v>
      </c>
    </row>
    <row r="13" spans="1:9" ht="15" x14ac:dyDescent="0.25">
      <c r="A13" s="56" t="s">
        <v>48</v>
      </c>
      <c r="B13" s="45">
        <v>0.87150000000000005</v>
      </c>
      <c r="C13" s="46">
        <v>1439.4</v>
      </c>
      <c r="D13" s="46">
        <v>1.4394</v>
      </c>
      <c r="E13" s="47">
        <v>2.8788</v>
      </c>
      <c r="F13" s="46">
        <v>3.4736695845491177</v>
      </c>
      <c r="G13" s="48">
        <v>6.9473391690982353</v>
      </c>
      <c r="H13" s="107">
        <v>3.0526608309017647</v>
      </c>
      <c r="I13" s="48" t="s">
        <v>36</v>
      </c>
    </row>
    <row r="14" spans="1:9" ht="15" x14ac:dyDescent="0.25">
      <c r="A14" s="56" t="s">
        <v>49</v>
      </c>
      <c r="B14" s="45">
        <v>0.76400000000000001</v>
      </c>
      <c r="C14" s="46">
        <v>1224.4000000000001</v>
      </c>
      <c r="D14" s="46">
        <v>1.2244000000000002</v>
      </c>
      <c r="E14" s="47">
        <v>2.4488000000000003</v>
      </c>
      <c r="F14" s="46">
        <v>4.0836327997386466</v>
      </c>
      <c r="G14" s="48">
        <v>8.1672655994772931</v>
      </c>
      <c r="H14" s="107">
        <v>1.8327344005227069</v>
      </c>
      <c r="I14" s="48" t="s">
        <v>36</v>
      </c>
    </row>
    <row r="15" spans="1:9" ht="15" x14ac:dyDescent="0.25">
      <c r="A15" s="56" t="s">
        <v>50</v>
      </c>
      <c r="B15" s="45">
        <v>0.91500000000000004</v>
      </c>
      <c r="C15" s="46">
        <v>1526.4</v>
      </c>
      <c r="D15" s="46">
        <v>1.5264000000000002</v>
      </c>
      <c r="E15" s="47">
        <v>3.0528000000000004</v>
      </c>
      <c r="F15" s="46">
        <v>3.2756813417190771</v>
      </c>
      <c r="G15" s="48">
        <v>6.5513626834381542</v>
      </c>
      <c r="H15" s="107">
        <v>3.4486373165618458</v>
      </c>
      <c r="I15" s="48" t="s">
        <v>36</v>
      </c>
    </row>
    <row r="16" spans="1:9" ht="15.75" thickBot="1" x14ac:dyDescent="0.3">
      <c r="A16" s="57" t="s">
        <v>51</v>
      </c>
      <c r="B16" s="51">
        <v>0.78249999999999997</v>
      </c>
      <c r="C16" s="52">
        <v>1261.4000000000001</v>
      </c>
      <c r="D16" s="52">
        <v>1.2614000000000001</v>
      </c>
      <c r="E16" s="53">
        <v>2.5228000000000002</v>
      </c>
      <c r="F16" s="52">
        <v>3.9638496908197238</v>
      </c>
      <c r="G16" s="54">
        <v>7.9276993816394477</v>
      </c>
      <c r="H16" s="108">
        <v>2.0723006183605523</v>
      </c>
      <c r="I16" s="48" t="s">
        <v>36</v>
      </c>
    </row>
    <row r="17" spans="1:9" ht="15" x14ac:dyDescent="0.25">
      <c r="A17" s="58" t="s">
        <v>38</v>
      </c>
      <c r="B17" s="39">
        <v>0.76550000000000007</v>
      </c>
      <c r="C17" s="40">
        <v>1227.4000000000003</v>
      </c>
      <c r="D17" s="40">
        <v>1.2274000000000003</v>
      </c>
      <c r="E17" s="41">
        <v>2.4548000000000005</v>
      </c>
      <c r="F17" s="40">
        <v>4.0736516213133447</v>
      </c>
      <c r="G17" s="42">
        <v>8.1473032426266894</v>
      </c>
      <c r="H17" s="106">
        <v>1.8526967573733106</v>
      </c>
      <c r="I17" s="48" t="s">
        <v>36</v>
      </c>
    </row>
    <row r="18" spans="1:9" ht="15" x14ac:dyDescent="0.25">
      <c r="A18" s="59" t="s">
        <v>39</v>
      </c>
      <c r="B18" s="45">
        <v>0.79400000000000004</v>
      </c>
      <c r="C18" s="46">
        <v>1284.4000000000001</v>
      </c>
      <c r="D18" s="46">
        <v>1.2844</v>
      </c>
      <c r="E18" s="47">
        <v>2.5688</v>
      </c>
      <c r="F18" s="46">
        <v>3.892868265337901</v>
      </c>
      <c r="G18" s="48">
        <v>7.785736530675802</v>
      </c>
      <c r="H18" s="107">
        <v>2.214263469324198</v>
      </c>
      <c r="I18" s="48" t="s">
        <v>36</v>
      </c>
    </row>
    <row r="19" spans="1:9" ht="15" x14ac:dyDescent="0.25">
      <c r="A19" s="59" t="s">
        <v>40</v>
      </c>
      <c r="B19" s="45">
        <v>0.8135</v>
      </c>
      <c r="C19" s="46">
        <v>1323.3999999999999</v>
      </c>
      <c r="D19" s="46">
        <v>1.3233999999999999</v>
      </c>
      <c r="E19" s="47">
        <v>2.6467999999999998</v>
      </c>
      <c r="F19" s="46">
        <v>3.7781471966147802</v>
      </c>
      <c r="G19" s="48">
        <v>7.5562943932295603</v>
      </c>
      <c r="H19" s="107">
        <v>2.4437056067704397</v>
      </c>
      <c r="I19" s="48" t="s">
        <v>36</v>
      </c>
    </row>
    <row r="20" spans="1:9" ht="15" x14ac:dyDescent="0.25">
      <c r="A20" s="59" t="s">
        <v>41</v>
      </c>
      <c r="B20" s="45">
        <v>0.73399999999999999</v>
      </c>
      <c r="C20" s="46">
        <v>1164.4000000000001</v>
      </c>
      <c r="D20" s="46">
        <v>1.1644000000000001</v>
      </c>
      <c r="E20" s="47">
        <v>2.3288000000000002</v>
      </c>
      <c r="F20" s="46">
        <v>4.2940570250772927</v>
      </c>
      <c r="G20" s="48">
        <v>8.5881140501545854</v>
      </c>
      <c r="H20" s="107">
        <v>1.4118859498454146</v>
      </c>
      <c r="I20" s="48" t="s">
        <v>36</v>
      </c>
    </row>
    <row r="21" spans="1:9" ht="15" x14ac:dyDescent="0.25">
      <c r="A21" s="59" t="s">
        <v>42</v>
      </c>
      <c r="B21" s="45">
        <v>0.61199999999999999</v>
      </c>
      <c r="C21" s="46">
        <v>920.4</v>
      </c>
      <c r="D21" s="46">
        <v>0.9204</v>
      </c>
      <c r="E21" s="47">
        <v>1.8408</v>
      </c>
      <c r="F21" s="46">
        <v>5.4324206866579745</v>
      </c>
      <c r="G21" s="48">
        <v>10.864841373315949</v>
      </c>
      <c r="H21" s="107">
        <v>-0.86484137331594901</v>
      </c>
      <c r="I21" s="48" t="s">
        <v>36</v>
      </c>
    </row>
    <row r="22" spans="1:9" ht="15" x14ac:dyDescent="0.25">
      <c r="A22" s="59" t="s">
        <v>43</v>
      </c>
      <c r="B22" s="45">
        <v>0.70750000000000002</v>
      </c>
      <c r="C22" s="46">
        <v>1111.4000000000001</v>
      </c>
      <c r="D22" s="46">
        <v>1.1114000000000002</v>
      </c>
      <c r="E22" s="47">
        <v>2.2228000000000003</v>
      </c>
      <c r="F22" s="46">
        <v>4.4988303041209283</v>
      </c>
      <c r="G22" s="48">
        <v>8.9976606082418567</v>
      </c>
      <c r="H22" s="107">
        <v>1.0023393917581433</v>
      </c>
      <c r="I22" s="48" t="s">
        <v>36</v>
      </c>
    </row>
    <row r="23" spans="1:9" ht="15.75" thickBot="1" x14ac:dyDescent="0.3">
      <c r="A23" s="60" t="s">
        <v>44</v>
      </c>
      <c r="B23" s="51">
        <v>0.73899999999999999</v>
      </c>
      <c r="C23" s="52">
        <v>1174.3999999999999</v>
      </c>
      <c r="D23" s="52">
        <v>1.1743999999999999</v>
      </c>
      <c r="E23" s="53">
        <v>2.3487999999999998</v>
      </c>
      <c r="F23" s="52">
        <v>4.2574931880108995</v>
      </c>
      <c r="G23" s="54">
        <v>8.514986376021799</v>
      </c>
      <c r="H23" s="108">
        <v>1.485013623978201</v>
      </c>
      <c r="I23" s="48" t="s">
        <v>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M10" sqref="M10"/>
    </sheetView>
  </sheetViews>
  <sheetFormatPr defaultRowHeight="12.75" x14ac:dyDescent="0.2"/>
  <cols>
    <col min="1" max="1" width="18" customWidth="1"/>
  </cols>
  <sheetData>
    <row r="1" spans="1:9" ht="13.5" thickBot="1" x14ac:dyDescent="0.25">
      <c r="A1" s="109" t="s">
        <v>53</v>
      </c>
    </row>
    <row r="2" spans="1:9" ht="39" thickBot="1" x14ac:dyDescent="0.25">
      <c r="B2" s="31" t="s">
        <v>29</v>
      </c>
      <c r="C2" s="32" t="s">
        <v>30</v>
      </c>
      <c r="D2" s="32" t="s">
        <v>31</v>
      </c>
      <c r="E2" s="32" t="s">
        <v>32</v>
      </c>
      <c r="F2" s="33" t="s">
        <v>33</v>
      </c>
      <c r="G2" s="34" t="s">
        <v>54</v>
      </c>
      <c r="H2" s="35" t="s">
        <v>55</v>
      </c>
    </row>
    <row r="3" spans="1:9" ht="15" x14ac:dyDescent="0.25">
      <c r="A3" s="38" t="s">
        <v>38</v>
      </c>
      <c r="B3" s="39">
        <v>0.84399999999999997</v>
      </c>
      <c r="C3" s="40">
        <v>1384.3999999999999</v>
      </c>
      <c r="D3" s="40">
        <v>1.3843999999999999</v>
      </c>
      <c r="E3" s="41">
        <v>2.7687999999999997</v>
      </c>
      <c r="F3" s="40">
        <v>3.6116729268997405</v>
      </c>
      <c r="G3" s="42">
        <f>F3*2</f>
        <v>7.223345853799481</v>
      </c>
      <c r="H3" s="106">
        <f>15-G3</f>
        <v>7.776654146200519</v>
      </c>
      <c r="I3" s="48" t="s">
        <v>56</v>
      </c>
    </row>
    <row r="4" spans="1:9" ht="15" x14ac:dyDescent="0.25">
      <c r="A4" s="44" t="s">
        <v>39</v>
      </c>
      <c r="B4" s="45">
        <v>0.746</v>
      </c>
      <c r="C4" s="46">
        <v>1188.4000000000001</v>
      </c>
      <c r="D4" s="46">
        <v>1.1884000000000001</v>
      </c>
      <c r="E4" s="47">
        <v>2.3768000000000002</v>
      </c>
      <c r="F4" s="46">
        <v>4.2073375967687641</v>
      </c>
      <c r="G4" s="48">
        <f>F4*3</f>
        <v>12.622012790306293</v>
      </c>
      <c r="H4" s="107">
        <f t="shared" ref="H4:H23" si="0">15-G4</f>
        <v>2.3779872096937069</v>
      </c>
      <c r="I4" s="48" t="s">
        <v>56</v>
      </c>
    </row>
    <row r="5" spans="1:9" ht="15" x14ac:dyDescent="0.25">
      <c r="A5" s="44" t="s">
        <v>40</v>
      </c>
      <c r="B5" s="45">
        <v>0.88050000000000006</v>
      </c>
      <c r="C5" s="46">
        <v>1457.4000000000003</v>
      </c>
      <c r="D5" s="46">
        <v>1.4574000000000003</v>
      </c>
      <c r="E5" s="47">
        <v>2.9148000000000005</v>
      </c>
      <c r="F5" s="46">
        <v>3.4307671195279257</v>
      </c>
      <c r="G5" s="110">
        <f>F5</f>
        <v>3.4307671195279257</v>
      </c>
      <c r="H5" s="107">
        <f t="shared" si="0"/>
        <v>11.569232880472075</v>
      </c>
      <c r="I5" s="48" t="s">
        <v>56</v>
      </c>
    </row>
    <row r="6" spans="1:9" ht="15" x14ac:dyDescent="0.25">
      <c r="A6" s="44" t="s">
        <v>41</v>
      </c>
      <c r="B6" s="45">
        <v>0.50950000000000006</v>
      </c>
      <c r="C6" s="46">
        <v>715.40000000000009</v>
      </c>
      <c r="D6" s="46">
        <v>0.71540000000000004</v>
      </c>
      <c r="E6" s="47">
        <v>1.4308000000000001</v>
      </c>
      <c r="F6" s="46">
        <v>6.9890970086664801</v>
      </c>
      <c r="G6" s="48">
        <f>F6*3</f>
        <v>20.96729102599944</v>
      </c>
      <c r="H6" s="107">
        <f t="shared" si="0"/>
        <v>-5.9672910259994403</v>
      </c>
      <c r="I6" s="48" t="s">
        <v>56</v>
      </c>
    </row>
    <row r="7" spans="1:9" ht="15" x14ac:dyDescent="0.25">
      <c r="A7" s="44" t="s">
        <v>42</v>
      </c>
      <c r="B7" s="45">
        <v>0.93149999999999999</v>
      </c>
      <c r="C7" s="46">
        <v>1559.4</v>
      </c>
      <c r="D7" s="46">
        <v>1.5594000000000001</v>
      </c>
      <c r="E7" s="47">
        <v>3.1188000000000002</v>
      </c>
      <c r="F7" s="46">
        <v>3.2063614210593814</v>
      </c>
      <c r="G7" s="48">
        <f>F7*3</f>
        <v>9.619084263178145</v>
      </c>
      <c r="H7" s="107">
        <f t="shared" si="0"/>
        <v>5.380915736821855</v>
      </c>
      <c r="I7" s="48" t="s">
        <v>56</v>
      </c>
    </row>
    <row r="8" spans="1:9" ht="15" x14ac:dyDescent="0.25">
      <c r="A8" s="44" t="s">
        <v>43</v>
      </c>
      <c r="B8" s="45">
        <v>0.79449999999999998</v>
      </c>
      <c r="C8" s="46">
        <v>1285.4000000000001</v>
      </c>
      <c r="D8" s="46">
        <v>1.2854000000000001</v>
      </c>
      <c r="E8" s="47">
        <v>2.5708000000000002</v>
      </c>
      <c r="F8" s="46">
        <v>3.8898397386027694</v>
      </c>
      <c r="G8" s="48">
        <f>F8*3</f>
        <v>11.669519215808307</v>
      </c>
      <c r="H8" s="107">
        <f t="shared" si="0"/>
        <v>3.3304807841916926</v>
      </c>
      <c r="I8" s="48" t="s">
        <v>56</v>
      </c>
    </row>
    <row r="9" spans="1:9" ht="15.75" thickBot="1" x14ac:dyDescent="0.3">
      <c r="A9" s="50" t="s">
        <v>44</v>
      </c>
      <c r="B9" s="51">
        <v>0.79800000000000004</v>
      </c>
      <c r="C9" s="52">
        <v>1292.4000000000001</v>
      </c>
      <c r="D9" s="52">
        <v>1.2924</v>
      </c>
      <c r="E9" s="53">
        <v>2.5848</v>
      </c>
      <c r="F9" s="52">
        <v>3.8687712782420305</v>
      </c>
      <c r="G9" s="54">
        <f>F9*3</f>
        <v>11.606313834726091</v>
      </c>
      <c r="H9" s="108">
        <f t="shared" si="0"/>
        <v>3.393686165273909</v>
      </c>
      <c r="I9" s="48" t="s">
        <v>56</v>
      </c>
    </row>
    <row r="10" spans="1:9" ht="15" x14ac:dyDescent="0.25">
      <c r="A10" s="55" t="s">
        <v>45</v>
      </c>
      <c r="B10" s="39">
        <v>0.89349999999999996</v>
      </c>
      <c r="C10" s="40">
        <v>1483.4</v>
      </c>
      <c r="D10" s="40">
        <v>1.4834000000000001</v>
      </c>
      <c r="E10" s="41">
        <v>2.9668000000000001</v>
      </c>
      <c r="F10" s="40">
        <v>3.370635027639207</v>
      </c>
      <c r="G10" s="42">
        <f>F10*2</f>
        <v>6.7412700552784139</v>
      </c>
      <c r="H10" s="106">
        <f t="shared" si="0"/>
        <v>8.2587299447215869</v>
      </c>
      <c r="I10" s="48" t="s">
        <v>56</v>
      </c>
    </row>
    <row r="11" spans="1:9" ht="15" x14ac:dyDescent="0.25">
      <c r="A11" s="56" t="s">
        <v>46</v>
      </c>
      <c r="B11" s="45">
        <v>0.82250000000000001</v>
      </c>
      <c r="C11" s="46">
        <v>1341.4</v>
      </c>
      <c r="D11" s="46">
        <v>1.3414000000000001</v>
      </c>
      <c r="E11" s="47">
        <v>2.6828000000000003</v>
      </c>
      <c r="F11" s="46">
        <v>3.7274489339496046</v>
      </c>
      <c r="G11" s="48">
        <f>F11*3</f>
        <v>11.182346801848814</v>
      </c>
      <c r="H11" s="107">
        <f t="shared" si="0"/>
        <v>3.8176531981511861</v>
      </c>
      <c r="I11" s="48" t="s">
        <v>56</v>
      </c>
    </row>
    <row r="12" spans="1:9" ht="15" x14ac:dyDescent="0.25">
      <c r="A12" s="56" t="s">
        <v>47</v>
      </c>
      <c r="B12" s="45">
        <v>0.877</v>
      </c>
      <c r="C12" s="46">
        <v>1450.4</v>
      </c>
      <c r="D12" s="46">
        <v>1.4504000000000001</v>
      </c>
      <c r="E12" s="47">
        <v>2.9008000000000003</v>
      </c>
      <c r="F12" s="46">
        <v>3.447324875896304</v>
      </c>
      <c r="G12" s="110">
        <f>F12</f>
        <v>3.447324875896304</v>
      </c>
      <c r="H12" s="107">
        <f t="shared" si="0"/>
        <v>11.552675124103697</v>
      </c>
      <c r="I12" s="48" t="s">
        <v>56</v>
      </c>
    </row>
    <row r="13" spans="1:9" ht="15" x14ac:dyDescent="0.25">
      <c r="A13" s="56" t="s">
        <v>48</v>
      </c>
      <c r="B13" s="45">
        <v>0.87150000000000005</v>
      </c>
      <c r="C13" s="46">
        <v>1439.4</v>
      </c>
      <c r="D13" s="46">
        <v>1.4394</v>
      </c>
      <c r="E13" s="47">
        <v>2.8788</v>
      </c>
      <c r="F13" s="46">
        <v>3.4736695845491177</v>
      </c>
      <c r="G13" s="48">
        <f>F13*3</f>
        <v>10.421008753647353</v>
      </c>
      <c r="H13" s="107">
        <f t="shared" si="0"/>
        <v>4.578991246352647</v>
      </c>
      <c r="I13" s="48" t="s">
        <v>56</v>
      </c>
    </row>
    <row r="14" spans="1:9" ht="15" x14ac:dyDescent="0.25">
      <c r="A14" s="56" t="s">
        <v>49</v>
      </c>
      <c r="B14" s="45">
        <v>0.76400000000000001</v>
      </c>
      <c r="C14" s="46">
        <v>1224.4000000000001</v>
      </c>
      <c r="D14" s="46">
        <v>1.2244000000000002</v>
      </c>
      <c r="E14" s="47">
        <v>2.4488000000000003</v>
      </c>
      <c r="F14" s="46">
        <v>4.0836327997386466</v>
      </c>
      <c r="G14" s="48">
        <f>F14*3</f>
        <v>12.25089839921594</v>
      </c>
      <c r="H14" s="107">
        <f t="shared" si="0"/>
        <v>2.7491016007840603</v>
      </c>
      <c r="I14" s="48" t="s">
        <v>56</v>
      </c>
    </row>
    <row r="15" spans="1:9" ht="15" x14ac:dyDescent="0.25">
      <c r="A15" s="56" t="s">
        <v>50</v>
      </c>
      <c r="B15" s="45">
        <v>0.91500000000000004</v>
      </c>
      <c r="C15" s="46">
        <v>1526.4</v>
      </c>
      <c r="D15" s="46">
        <v>1.5264000000000002</v>
      </c>
      <c r="E15" s="47">
        <v>3.0528000000000004</v>
      </c>
      <c r="F15" s="46">
        <v>3.2756813417190771</v>
      </c>
      <c r="G15" s="48">
        <f>F15*3</f>
        <v>9.8270440251572317</v>
      </c>
      <c r="H15" s="107">
        <f t="shared" si="0"/>
        <v>5.1729559748427683</v>
      </c>
      <c r="I15" s="48" t="s">
        <v>56</v>
      </c>
    </row>
    <row r="16" spans="1:9" ht="15.75" thickBot="1" x14ac:dyDescent="0.3">
      <c r="A16" s="57" t="s">
        <v>51</v>
      </c>
      <c r="B16" s="51">
        <v>0.78249999999999997</v>
      </c>
      <c r="C16" s="52">
        <v>1261.4000000000001</v>
      </c>
      <c r="D16" s="52">
        <v>1.2614000000000001</v>
      </c>
      <c r="E16" s="53">
        <v>2.5228000000000002</v>
      </c>
      <c r="F16" s="52">
        <v>3.9638496908197238</v>
      </c>
      <c r="G16" s="54">
        <f>F16*3</f>
        <v>11.891549072459171</v>
      </c>
      <c r="H16" s="108">
        <f t="shared" si="0"/>
        <v>3.1084509275408294</v>
      </c>
      <c r="I16" s="48" t="s">
        <v>56</v>
      </c>
    </row>
    <row r="17" spans="1:9" ht="15" x14ac:dyDescent="0.25">
      <c r="A17" s="58" t="s">
        <v>38</v>
      </c>
      <c r="B17" s="39">
        <v>0.76550000000000007</v>
      </c>
      <c r="C17" s="40">
        <v>1227.4000000000003</v>
      </c>
      <c r="D17" s="40">
        <v>1.2274000000000003</v>
      </c>
      <c r="E17" s="41">
        <v>2.4548000000000005</v>
      </c>
      <c r="F17" s="40">
        <v>4.0736516213133447</v>
      </c>
      <c r="G17" s="42">
        <f>F17*2</f>
        <v>8.1473032426266894</v>
      </c>
      <c r="H17" s="106">
        <f t="shared" si="0"/>
        <v>6.8526967573733106</v>
      </c>
      <c r="I17" s="48" t="s">
        <v>56</v>
      </c>
    </row>
    <row r="18" spans="1:9" ht="15" x14ac:dyDescent="0.25">
      <c r="A18" s="59" t="s">
        <v>39</v>
      </c>
      <c r="B18" s="45">
        <v>0.79400000000000004</v>
      </c>
      <c r="C18" s="46">
        <v>1284.4000000000001</v>
      </c>
      <c r="D18" s="46">
        <v>1.2844</v>
      </c>
      <c r="E18" s="47">
        <v>2.5688</v>
      </c>
      <c r="F18" s="46">
        <v>3.892868265337901</v>
      </c>
      <c r="G18" s="48">
        <f>F18*3</f>
        <v>11.678604796013703</v>
      </c>
      <c r="H18" s="107">
        <f t="shared" si="0"/>
        <v>3.3213952039862971</v>
      </c>
      <c r="I18" s="48" t="s">
        <v>56</v>
      </c>
    </row>
    <row r="19" spans="1:9" ht="15" x14ac:dyDescent="0.25">
      <c r="A19" s="59" t="s">
        <v>40</v>
      </c>
      <c r="B19" s="45">
        <v>0.8135</v>
      </c>
      <c r="C19" s="46">
        <v>1323.3999999999999</v>
      </c>
      <c r="D19" s="46">
        <v>1.3233999999999999</v>
      </c>
      <c r="E19" s="47">
        <v>2.6467999999999998</v>
      </c>
      <c r="F19" s="46">
        <v>3.7781471966147802</v>
      </c>
      <c r="G19" s="110">
        <f>F19</f>
        <v>3.7781471966147802</v>
      </c>
      <c r="H19" s="107">
        <f t="shared" si="0"/>
        <v>11.22185280338522</v>
      </c>
      <c r="I19" s="48" t="s">
        <v>56</v>
      </c>
    </row>
    <row r="20" spans="1:9" ht="15" x14ac:dyDescent="0.25">
      <c r="A20" s="59" t="s">
        <v>41</v>
      </c>
      <c r="B20" s="45">
        <v>0.73399999999999999</v>
      </c>
      <c r="C20" s="46">
        <v>1164.4000000000001</v>
      </c>
      <c r="D20" s="46">
        <v>1.1644000000000001</v>
      </c>
      <c r="E20" s="47">
        <v>2.3288000000000002</v>
      </c>
      <c r="F20" s="46">
        <v>4.2940570250772927</v>
      </c>
      <c r="G20" s="48">
        <f>F20*3</f>
        <v>12.882171075231877</v>
      </c>
      <c r="H20" s="107">
        <f t="shared" si="0"/>
        <v>2.1178289247681228</v>
      </c>
      <c r="I20" s="48" t="s">
        <v>56</v>
      </c>
    </row>
    <row r="21" spans="1:9" ht="15" x14ac:dyDescent="0.25">
      <c r="A21" s="59" t="s">
        <v>42</v>
      </c>
      <c r="B21" s="45">
        <v>0.61199999999999999</v>
      </c>
      <c r="C21" s="46">
        <v>920.4</v>
      </c>
      <c r="D21" s="46">
        <v>0.9204</v>
      </c>
      <c r="E21" s="47">
        <v>1.8408</v>
      </c>
      <c r="F21" s="46">
        <v>5.4324206866579745</v>
      </c>
      <c r="G21" s="48">
        <f>F21*3</f>
        <v>16.297262059973924</v>
      </c>
      <c r="H21" s="107">
        <f t="shared" si="0"/>
        <v>-1.2972620599739244</v>
      </c>
      <c r="I21" s="48" t="s">
        <v>56</v>
      </c>
    </row>
    <row r="22" spans="1:9" ht="15" x14ac:dyDescent="0.25">
      <c r="A22" s="59" t="s">
        <v>43</v>
      </c>
      <c r="B22" s="45">
        <v>0.70750000000000002</v>
      </c>
      <c r="C22" s="46">
        <v>1111.4000000000001</v>
      </c>
      <c r="D22" s="46">
        <v>1.1114000000000002</v>
      </c>
      <c r="E22" s="47">
        <v>2.2228000000000003</v>
      </c>
      <c r="F22" s="46">
        <v>4.4988303041209283</v>
      </c>
      <c r="G22" s="48">
        <f>F22*3</f>
        <v>13.496490912362784</v>
      </c>
      <c r="H22" s="107">
        <f t="shared" si="0"/>
        <v>1.5035090876372159</v>
      </c>
      <c r="I22" s="48" t="s">
        <v>56</v>
      </c>
    </row>
    <row r="23" spans="1:9" ht="15.75" thickBot="1" x14ac:dyDescent="0.3">
      <c r="A23" s="60" t="s">
        <v>44</v>
      </c>
      <c r="B23" s="51">
        <v>0.73899999999999999</v>
      </c>
      <c r="C23" s="52">
        <v>1174.3999999999999</v>
      </c>
      <c r="D23" s="52">
        <v>1.1743999999999999</v>
      </c>
      <c r="E23" s="53">
        <v>2.3487999999999998</v>
      </c>
      <c r="F23" s="52">
        <v>4.2574931880108995</v>
      </c>
      <c r="G23" s="54">
        <f>F23*3</f>
        <v>12.772479564032698</v>
      </c>
      <c r="H23" s="108">
        <f t="shared" si="0"/>
        <v>2.2275204359673015</v>
      </c>
      <c r="I23" s="4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Plate 1 - Sheet1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Jennifer MODAMIO CHAMARRO</cp:lastModifiedBy>
  <cp:lastPrinted>2021-01-12T11:04:22Z</cp:lastPrinted>
  <dcterms:created xsi:type="dcterms:W3CDTF">2011-01-18T20:51:17Z</dcterms:created>
  <dcterms:modified xsi:type="dcterms:W3CDTF">2021-01-19T08:52:45Z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