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tlas.uni.lux\users\jennifer.modamio\DVB_group\2021\WBs\protein quantification\"/>
    </mc:Choice>
  </mc:AlternateContent>
  <bookViews>
    <workbookView xWindow="3465" yWindow="3465" windowWidth="17535" windowHeight="10380" activeTab="4"/>
  </bookViews>
  <sheets>
    <sheet name="Plate 1 - Sheet1" sheetId="1" r:id="rId1"/>
    <sheet name="quantification" sheetId="2" r:id="rId2"/>
    <sheet name="Sheet2" sheetId="3" r:id="rId3"/>
    <sheet name="manually adapt e10" sheetId="4" r:id="rId4"/>
    <sheet name="Sheet1" sheetId="7" r:id="rId5"/>
    <sheet name="manually adapt e11" sheetId="5" r:id="rId6"/>
    <sheet name="manually adapt e12" sheetId="6" r:id="rId7"/>
  </sheets>
  <definedNames>
    <definedName name="MethodPointer1">-1150064832</definedName>
    <definedName name="MethodPointer2">490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" l="1"/>
  <c r="H32" i="7" s="1"/>
  <c r="G31" i="7"/>
  <c r="H31" i="7" s="1"/>
  <c r="G30" i="7"/>
  <c r="H30" i="7" s="1"/>
  <c r="G29" i="7"/>
  <c r="H29" i="7" s="1"/>
  <c r="H28" i="7"/>
  <c r="H27" i="7"/>
  <c r="G26" i="7"/>
  <c r="H26" i="7" s="1"/>
  <c r="H25" i="7"/>
  <c r="G21" i="7"/>
  <c r="H21" i="7" s="1"/>
  <c r="G20" i="7"/>
  <c r="H20" i="7" s="1"/>
  <c r="G19" i="7"/>
  <c r="H19" i="7" s="1"/>
  <c r="G18" i="7"/>
  <c r="H18" i="7" s="1"/>
  <c r="H17" i="7"/>
  <c r="H16" i="7"/>
  <c r="G16" i="7"/>
  <c r="H15" i="7"/>
  <c r="H14" i="7"/>
  <c r="G10" i="7"/>
  <c r="H10" i="7" s="1"/>
  <c r="H9" i="7"/>
  <c r="H8" i="7"/>
  <c r="G8" i="7"/>
  <c r="H7" i="7"/>
  <c r="G7" i="7"/>
  <c r="H6" i="7"/>
  <c r="H5" i="7"/>
  <c r="H4" i="7"/>
  <c r="G4" i="7"/>
  <c r="H3" i="7"/>
  <c r="H4" i="6" l="1"/>
  <c r="H5" i="6"/>
  <c r="H6" i="6"/>
  <c r="H7" i="6"/>
  <c r="H8" i="6"/>
  <c r="H9" i="6"/>
  <c r="H10" i="6"/>
  <c r="H3" i="6"/>
  <c r="G10" i="6"/>
  <c r="G9" i="6"/>
  <c r="G8" i="6"/>
  <c r="G7" i="6"/>
  <c r="G4" i="6"/>
  <c r="H4" i="5"/>
  <c r="H5" i="5"/>
  <c r="H6" i="5"/>
  <c r="H7" i="5"/>
  <c r="H8" i="5"/>
  <c r="H9" i="5"/>
  <c r="H10" i="5"/>
  <c r="H3" i="5"/>
  <c r="G7" i="5"/>
  <c r="G10" i="5"/>
  <c r="G9" i="5"/>
  <c r="G8" i="5"/>
  <c r="G5" i="5"/>
  <c r="H4" i="4" l="1"/>
  <c r="H5" i="4"/>
  <c r="H6" i="4"/>
  <c r="H7" i="4"/>
  <c r="H8" i="4"/>
  <c r="H9" i="4"/>
  <c r="H10" i="4"/>
  <c r="H3" i="4"/>
  <c r="G7" i="4"/>
  <c r="G8" i="4"/>
  <c r="G10" i="4"/>
  <c r="G4" i="4"/>
  <c r="I25" i="2" l="1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4" i="2"/>
  <c r="G24" i="2"/>
  <c r="G25" i="2" l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D47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24" i="2"/>
  <c r="C47" i="2"/>
  <c r="C40" i="2"/>
  <c r="C39" i="2"/>
  <c r="C38" i="2"/>
  <c r="C31" i="2"/>
  <c r="C30" i="2"/>
  <c r="C25" i="2"/>
  <c r="C24" i="2"/>
  <c r="C26" i="2"/>
  <c r="C27" i="2"/>
  <c r="C28" i="2"/>
  <c r="C29" i="2"/>
  <c r="E24" i="2"/>
  <c r="F24" i="2" s="1"/>
  <c r="C46" i="2" l="1"/>
  <c r="C45" i="2"/>
  <c r="C44" i="2"/>
  <c r="C43" i="2"/>
  <c r="C42" i="2"/>
  <c r="C41" i="2"/>
  <c r="C37" i="2"/>
  <c r="C36" i="2"/>
  <c r="C35" i="2"/>
  <c r="C34" i="2"/>
  <c r="C33" i="2"/>
  <c r="C32" i="2"/>
  <c r="J15" i="2"/>
  <c r="B20" i="2" s="1"/>
  <c r="I15" i="2"/>
  <c r="C20" i="2" s="1"/>
  <c r="H15" i="2"/>
  <c r="D20" i="2" s="1"/>
  <c r="G15" i="2"/>
  <c r="E20" i="2" s="1"/>
  <c r="F15" i="2"/>
  <c r="F20" i="2" s="1"/>
  <c r="E15" i="2"/>
  <c r="G20" i="2" s="1"/>
  <c r="D15" i="2"/>
  <c r="H20" i="2" s="1"/>
  <c r="C15" i="2"/>
  <c r="I20" i="2" s="1"/>
  <c r="B15" i="2"/>
  <c r="J20" i="2" s="1"/>
</calcChain>
</file>

<file path=xl/sharedStrings.xml><?xml version="1.0" encoding="utf-8"?>
<sst xmlns="http://schemas.openxmlformats.org/spreadsheetml/2006/main" count="391" uniqueCount="73">
  <si>
    <t>Software Version</t>
  </si>
  <si>
    <t>3.08.01</t>
  </si>
  <si>
    <t>Experiment File Path:</t>
  </si>
  <si>
    <t>C:\Users\BioTek\Documents\LCSB\DVB\Jennifer\Prot_quantification.xpt</t>
  </si>
  <si>
    <t>Protocol File Path: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</si>
  <si>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</si>
  <si>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</si>
  <si>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</si>
  <si>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</si>
  <si>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</si>
  <si>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</si>
  <si>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</si>
  <si>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</si>
  <si>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</si>
  <si>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</si>
  <si>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</si>
  <si>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Nunclon 96 flat bottom</t>
  </si>
  <si>
    <t>Eject plate on completion</t>
  </si>
  <si>
    <t>Read</t>
  </si>
  <si>
    <t>Absorbance Endpoint</t>
  </si>
  <si>
    <t>Full Plate</t>
  </si>
  <si>
    <t>Wavelengths:  562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</si>
  <si>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</si>
  <si>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</si>
  <si>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</si>
  <si>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</si>
  <si>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</si>
  <si>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</si>
  <si>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</si>
  <si>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</si>
  <si>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</si>
  <si>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</si>
  <si>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</si>
  <si>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 xml:space="preserve">sample 30dDiff hMO SNCA </t>
  </si>
  <si>
    <t>&lt;&gt;</t>
  </si>
  <si>
    <t>I</t>
  </si>
  <si>
    <t>Ripa buffer + PIC + Pi</t>
  </si>
  <si>
    <t>Average:</t>
  </si>
  <si>
    <t>BCA DO</t>
  </si>
  <si>
    <t>Protein
 ug/mL</t>
  </si>
  <si>
    <t>Protein
 ug/uL (0.5x)</t>
  </si>
  <si>
    <t>Protein
 ug/uL (1x)</t>
  </si>
  <si>
    <t>volume for
 10ug</t>
  </si>
  <si>
    <t>322_e10_30Ddiff</t>
  </si>
  <si>
    <t>223_e10_30Ddiff</t>
  </si>
  <si>
    <t>223slou_e10_30Ddiff</t>
  </si>
  <si>
    <t>200k7_e10_30Ddiff</t>
  </si>
  <si>
    <t>30268_e10_30Ddiff</t>
  </si>
  <si>
    <t>336_e10_30Ddiff</t>
  </si>
  <si>
    <t>317_e10_30Ddiff</t>
  </si>
  <si>
    <t>320_e10_30Ddiff</t>
  </si>
  <si>
    <t>223slou_e11_30Ddiff</t>
  </si>
  <si>
    <t>200k7_e11_30Ddiff</t>
  </si>
  <si>
    <t>30268_e11_30Ddiff</t>
  </si>
  <si>
    <t>320_e11_30Ddiff</t>
  </si>
  <si>
    <t>322_e11_30Ddiff</t>
  </si>
  <si>
    <t>223_e11_30Ddiff</t>
  </si>
  <si>
    <t>336_e11_30Ddiff</t>
  </si>
  <si>
    <t>317_e11_30Ddiff</t>
  </si>
  <si>
    <t xml:space="preserve">e8,e9,e11 individual experiments </t>
  </si>
  <si>
    <t>223slou_e8_30Ddiff</t>
  </si>
  <si>
    <t>223slou_e09_30Ddiff</t>
  </si>
  <si>
    <t xml:space="preserve">Buffer 12 ul </t>
  </si>
  <si>
    <t>2ul LD</t>
  </si>
  <si>
    <t xml:space="preserve">preparation for 2 loading of 6ul each - 10ug protein </t>
  </si>
  <si>
    <t>20ug (2 loading)</t>
  </si>
  <si>
    <t>10ug (adjusted)</t>
  </si>
  <si>
    <t xml:space="preserve">Buffer 10 ul </t>
  </si>
  <si>
    <t>1.6ul LD</t>
  </si>
  <si>
    <t xml:space="preserve">12 volumen total </t>
  </si>
  <si>
    <t xml:space="preserve">exp 11 manually adapted </t>
  </si>
  <si>
    <t xml:space="preserve">manually adapted e12 - 30d </t>
  </si>
  <si>
    <t xml:space="preserve">manually adapted ex10 30d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</si>
</sst>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16" borderId="2" xfId="0" applyNumberFormat="1" applyFill="1" applyBorder="1"/>
    <xf numFmtId="0" fontId="0" fillId="16" borderId="2" xfId="0" applyFill="1" applyBorder="1"/>
    <xf numFmtId="0" fontId="0" fillId="0" borderId="2" xfId="0" applyBorder="1"/>
    <xf numFmtId="0" fontId="2" fillId="18" borderId="1" xfId="0" applyFont="1" applyFill="1" applyBorder="1" applyAlignment="1">
      <alignment horizontal="center" vertical="center" wrapText="1"/>
    </xf>
    <xf numFmtId="0" fontId="0" fillId="19" borderId="3" xfId="0" applyFont="1" applyFill="1" applyBorder="1"/>
    <xf numFmtId="0" fontId="0" fillId="19" borderId="2" xfId="0" applyFont="1" applyFill="1" applyBorder="1"/>
    <xf numFmtId="0" fontId="0" fillId="20" borderId="3" xfId="0" applyFont="1" applyFill="1" applyBorder="1"/>
    <xf numFmtId="0" fontId="0" fillId="20" borderId="2" xfId="0" applyFont="1" applyFill="1" applyBorder="1"/>
    <xf numFmtId="49" fontId="0" fillId="16" borderId="4" xfId="0" applyNumberFormat="1" applyFill="1" applyBorder="1"/>
    <xf numFmtId="0" fontId="3" fillId="0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17" borderId="2" xfId="0" applyFill="1" applyBorder="1"/>
    <xf numFmtId="0" fontId="2" fillId="3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2" fontId="9" fillId="0" borderId="0" xfId="0" applyNumberFormat="1" applyFont="1" applyBorder="1"/>
    <xf numFmtId="0" fontId="0" fillId="0" borderId="0" xfId="0" applyBorder="1"/>
    <xf numFmtId="2" fontId="0" fillId="0" borderId="0" xfId="0" applyNumberFormat="1" applyFont="1" applyBorder="1"/>
    <xf numFmtId="0" fontId="0" fillId="21" borderId="3" xfId="0" applyFont="1" applyFill="1" applyBorder="1"/>
    <xf numFmtId="0" fontId="0" fillId="21" borderId="2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Border="1" applyAlignment="1">
      <alignment horizontal="center" vertical="center" textRotation="90"/>
    </xf>
    <xf numFmtId="0" fontId="8" fillId="0" borderId="0" xfId="0" applyFont="1" applyBorder="1"/>
    <xf numFmtId="164" fontId="0" fillId="0" borderId="0" xfId="0" applyNumberFormat="1" applyFont="1" applyBorder="1"/>
    <xf numFmtId="0" fontId="0" fillId="0" borderId="0" xfId="0" applyFont="1" applyBorder="1"/>
    <xf numFmtId="0" fontId="0" fillId="19" borderId="7" xfId="0" applyFont="1" applyFill="1" applyBorder="1"/>
    <xf numFmtId="0" fontId="8" fillId="0" borderId="8" xfId="0" applyFont="1" applyBorder="1"/>
    <xf numFmtId="2" fontId="0" fillId="0" borderId="8" xfId="0" applyNumberFormat="1" applyFont="1" applyBorder="1"/>
    <xf numFmtId="164" fontId="0" fillId="0" borderId="8" xfId="0" applyNumberFormat="1" applyFont="1" applyBorder="1"/>
    <xf numFmtId="0" fontId="0" fillId="19" borderId="10" xfId="0" applyFont="1" applyFill="1" applyBorder="1"/>
    <xf numFmtId="0" fontId="0" fillId="19" borderId="12" xfId="0" applyFont="1" applyFill="1" applyBorder="1"/>
    <xf numFmtId="0" fontId="8" fillId="0" borderId="13" xfId="0" applyFont="1" applyBorder="1"/>
    <xf numFmtId="2" fontId="0" fillId="0" borderId="13" xfId="0" applyNumberFormat="1" applyFont="1" applyBorder="1"/>
    <xf numFmtId="164" fontId="0" fillId="0" borderId="13" xfId="0" applyNumberFormat="1" applyFont="1" applyBorder="1"/>
    <xf numFmtId="0" fontId="0" fillId="20" borderId="7" xfId="0" applyFont="1" applyFill="1" applyBorder="1"/>
    <xf numFmtId="0" fontId="0" fillId="20" borderId="10" xfId="0" applyFont="1" applyFill="1" applyBorder="1"/>
    <xf numFmtId="0" fontId="0" fillId="20" borderId="12" xfId="0" applyFont="1" applyFill="1" applyBorder="1"/>
    <xf numFmtId="0" fontId="0" fillId="21" borderId="7" xfId="0" applyFont="1" applyFill="1" applyBorder="1"/>
    <xf numFmtId="0" fontId="0" fillId="21" borderId="10" xfId="0" applyFont="1" applyFill="1" applyBorder="1"/>
    <xf numFmtId="0" fontId="0" fillId="21" borderId="12" xfId="0" applyFont="1" applyFill="1" applyBorder="1"/>
    <xf numFmtId="0" fontId="0" fillId="0" borderId="8" xfId="0" applyBorder="1"/>
    <xf numFmtId="0" fontId="0" fillId="0" borderId="13" xfId="0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7" fillId="0" borderId="16" xfId="0" applyFont="1" applyBorder="1"/>
    <xf numFmtId="0" fontId="6" fillId="0" borderId="17" xfId="0" applyFont="1" applyFill="1" applyBorder="1" applyAlignment="1">
      <alignment horizontal="center" vertical="center" wrapText="1"/>
    </xf>
    <xf numFmtId="0" fontId="0" fillId="22" borderId="0" xfId="0" applyFill="1" applyBorder="1"/>
    <xf numFmtId="0" fontId="0" fillId="22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BCA standar</a:t>
            </a:r>
            <a:r>
              <a:rPr lang="en-US" sz="1200" baseline="0"/>
              <a:t>d curve</a:t>
            </a:r>
            <a:br>
              <a:rPr lang="en-US" sz="1200" baseline="0"/>
            </a:br>
            <a:r>
              <a:rPr lang="en-US" sz="1200" baseline="0"/>
              <a:t>Ripa buffer - soluble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quantification!$B$19:$J$19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  <c:pt idx="5">
                  <c:v>750</c:v>
                </c:pt>
                <c:pt idx="6">
                  <c:v>1000</c:v>
                </c:pt>
                <c:pt idx="7">
                  <c:v>1500</c:v>
                </c:pt>
                <c:pt idx="8">
                  <c:v>2000</c:v>
                </c:pt>
              </c:numCache>
            </c:numRef>
          </c:xVal>
          <c:yVal>
            <c:numRef>
              <c:f>quantification!$B$20:$J$20</c:f>
              <c:numCache>
                <c:formatCode>0.000</c:formatCode>
                <c:ptCount val="9"/>
                <c:pt idx="0">
                  <c:v>0.11799999999999999</c:v>
                </c:pt>
                <c:pt idx="1">
                  <c:v>0.13450000000000001</c:v>
                </c:pt>
                <c:pt idx="2">
                  <c:v>0.22900000000000001</c:v>
                </c:pt>
                <c:pt idx="3" formatCode="General">
                  <c:v>0.29749999999999999</c:v>
                </c:pt>
                <c:pt idx="4" formatCode="General">
                  <c:v>0.44500000000000001</c:v>
                </c:pt>
                <c:pt idx="5" formatCode="General">
                  <c:v>0.57999999999999996</c:v>
                </c:pt>
                <c:pt idx="6" formatCode="General">
                  <c:v>0.6944999999999999</c:v>
                </c:pt>
                <c:pt idx="7" formatCode="General">
                  <c:v>0.92949999999999999</c:v>
                </c:pt>
                <c:pt idx="8">
                  <c:v>1.1985000000000001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0-4A9E-901D-F9337325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524384"/>
        <c:axId val="327516896"/>
      </c:scatterChart>
      <c:valAx>
        <c:axId val="3275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Protein concentration ug/mL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16896"/>
        <c:crosses val="autoZero"/>
        <c:crossBetween val="midCat"/>
      </c:valAx>
      <c:valAx>
        <c:axId val="32751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2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12</xdr:row>
      <xdr:rowOff>152400</xdr:rowOff>
    </xdr:from>
    <xdr:to>
      <xdr:col>19</xdr:col>
      <xdr:colOff>142874</xdr:colOff>
      <xdr:row>28</xdr:row>
      <xdr:rowOff>167788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workbookViewId="0">
      <selection activeCell="G42" sqref="G42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1">
        <v>44207</v>
      </c>
    </row>
    <row r="8" spans="1:2" x14ac:dyDescent="0.2">
      <c r="A8" t="s">
        <v>8</v>
      </c>
      <c r="B8" s="2">
        <v>0.77015046296296286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1509096</v>
      </c>
    </row>
    <row r="11" spans="1:2" x14ac:dyDescent="0.2">
      <c r="A11" t="s">
        <v>12</v>
      </c>
      <c r="B11" t="s">
        <v>13</v>
      </c>
    </row>
    <row r="13" spans="1:2" x14ac:dyDescent="0.2">
      <c r="A13" s="3" t="s">
        <v>14</v>
      </c>
      <c r="B13" s="4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1" spans="1:15" x14ac:dyDescent="0.2">
      <c r="A21" s="3" t="s">
        <v>23</v>
      </c>
      <c r="B21" s="4"/>
    </row>
    <row r="22" spans="1:15" x14ac:dyDescent="0.2">
      <c r="A22" t="s">
        <v>24</v>
      </c>
      <c r="B22">
        <v>23.4</v>
      </c>
    </row>
    <row r="24" spans="1:15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15" x14ac:dyDescent="0.2">
      <c r="B25" s="6" t="s">
        <v>25</v>
      </c>
      <c r="C25" s="7">
        <v>4.2999999999999997E-2</v>
      </c>
      <c r="D25" s="7">
        <v>4.1000000000000002E-2</v>
      </c>
      <c r="E25" s="7">
        <v>0.04</v>
      </c>
      <c r="F25" s="7">
        <v>0.04</v>
      </c>
      <c r="G25" s="7">
        <v>4.3999999999999997E-2</v>
      </c>
      <c r="H25" s="8">
        <v>0.41899999999999998</v>
      </c>
      <c r="I25" s="7">
        <v>0.04</v>
      </c>
      <c r="J25" s="7">
        <v>4.7E-2</v>
      </c>
      <c r="K25" s="7">
        <v>0.04</v>
      </c>
      <c r="L25" s="9">
        <v>0.83899999999999997</v>
      </c>
      <c r="M25" s="10">
        <v>0.78</v>
      </c>
      <c r="N25" s="7">
        <v>4.8000000000000001E-2</v>
      </c>
      <c r="O25" s="11">
        <v>562</v>
      </c>
    </row>
    <row r="26" spans="1:15" x14ac:dyDescent="0.2">
      <c r="B26" s="6" t="s">
        <v>26</v>
      </c>
      <c r="C26" s="12">
        <v>1.218</v>
      </c>
      <c r="D26" s="13">
        <v>0.94399999999999995</v>
      </c>
      <c r="E26" s="14">
        <v>0.69599999999999995</v>
      </c>
      <c r="F26" s="15">
        <v>0.58399999999999996</v>
      </c>
      <c r="G26" s="8">
        <v>0.442</v>
      </c>
      <c r="H26" s="16">
        <v>0.311</v>
      </c>
      <c r="I26" s="17">
        <v>0.23</v>
      </c>
      <c r="J26" s="18">
        <v>0.13400000000000001</v>
      </c>
      <c r="K26" s="7">
        <v>0.11799999999999999</v>
      </c>
      <c r="L26" s="14">
        <v>0.70599999999999996</v>
      </c>
      <c r="M26" s="10">
        <v>0.77</v>
      </c>
      <c r="N26" s="7">
        <v>4.7E-2</v>
      </c>
      <c r="O26" s="11">
        <v>562</v>
      </c>
    </row>
    <row r="27" spans="1:15" x14ac:dyDescent="0.2">
      <c r="B27" s="6" t="s">
        <v>27</v>
      </c>
      <c r="C27" s="12">
        <v>1.179</v>
      </c>
      <c r="D27" s="13">
        <v>0.91500000000000004</v>
      </c>
      <c r="E27" s="14">
        <v>0.69299999999999995</v>
      </c>
      <c r="F27" s="15">
        <v>0.57599999999999996</v>
      </c>
      <c r="G27" s="8">
        <v>0.44800000000000001</v>
      </c>
      <c r="H27" s="17">
        <v>0.28399999999999997</v>
      </c>
      <c r="I27" s="17">
        <v>0.22800000000000001</v>
      </c>
      <c r="J27" s="18">
        <v>0.13500000000000001</v>
      </c>
      <c r="K27" s="7">
        <v>0.11799999999999999</v>
      </c>
      <c r="L27" s="19">
        <v>1.042</v>
      </c>
      <c r="M27" s="20">
        <v>1.091</v>
      </c>
      <c r="N27" s="7">
        <v>4.7E-2</v>
      </c>
      <c r="O27" s="11">
        <v>562</v>
      </c>
    </row>
    <row r="28" spans="1:15" x14ac:dyDescent="0.2">
      <c r="B28" s="6" t="s">
        <v>28</v>
      </c>
      <c r="C28" s="20">
        <v>1.056</v>
      </c>
      <c r="D28" s="9">
        <v>0.83099999999999996</v>
      </c>
      <c r="E28" s="19">
        <v>0.97599999999999998</v>
      </c>
      <c r="F28" s="19">
        <v>1.026</v>
      </c>
      <c r="G28" s="9">
        <v>0.82899999999999996</v>
      </c>
      <c r="H28" s="19">
        <v>0.996</v>
      </c>
      <c r="I28" s="9">
        <v>0.86599999999999999</v>
      </c>
      <c r="J28" s="19">
        <v>1.0349999999999999</v>
      </c>
      <c r="K28" s="7">
        <v>4.8000000000000001E-2</v>
      </c>
      <c r="L28" s="19">
        <v>1.02</v>
      </c>
      <c r="M28" s="20">
        <v>1.0580000000000001</v>
      </c>
      <c r="N28" s="7">
        <v>4.8000000000000001E-2</v>
      </c>
      <c r="O28" s="11">
        <v>562</v>
      </c>
    </row>
    <row r="29" spans="1:15" x14ac:dyDescent="0.2">
      <c r="B29" s="6" t="s">
        <v>29</v>
      </c>
      <c r="C29" s="19">
        <v>0.98799999999999999</v>
      </c>
      <c r="D29" s="13">
        <v>0.90200000000000002</v>
      </c>
      <c r="E29" s="13">
        <v>0.94499999999999995</v>
      </c>
      <c r="F29" s="19">
        <v>1.03</v>
      </c>
      <c r="G29" s="19">
        <v>1.002</v>
      </c>
      <c r="H29" s="13">
        <v>0.92800000000000005</v>
      </c>
      <c r="I29" s="9">
        <v>0.84099999999999997</v>
      </c>
      <c r="J29" s="13">
        <v>0.88600000000000001</v>
      </c>
      <c r="K29" s="7">
        <v>4.7E-2</v>
      </c>
      <c r="L29" s="9">
        <v>0.80300000000000005</v>
      </c>
      <c r="M29" s="13">
        <v>0.94599999999999995</v>
      </c>
      <c r="N29" s="7">
        <v>4.7E-2</v>
      </c>
      <c r="O29" s="11">
        <v>562</v>
      </c>
    </row>
    <row r="30" spans="1:15" x14ac:dyDescent="0.2">
      <c r="B30" s="6" t="s">
        <v>30</v>
      </c>
      <c r="C30" s="13">
        <v>0.93100000000000005</v>
      </c>
      <c r="D30" s="9">
        <v>0.85399999999999998</v>
      </c>
      <c r="E30" s="9">
        <v>0.81200000000000006</v>
      </c>
      <c r="F30" s="19">
        <v>1.046</v>
      </c>
      <c r="G30" s="9">
        <v>0.79800000000000004</v>
      </c>
      <c r="H30" s="13">
        <v>0.94899999999999995</v>
      </c>
      <c r="I30" s="13">
        <v>0.92800000000000005</v>
      </c>
      <c r="J30" s="9">
        <v>0.84399999999999997</v>
      </c>
      <c r="K30" s="7">
        <v>4.8000000000000001E-2</v>
      </c>
      <c r="L30" s="20">
        <v>1.1180000000000001</v>
      </c>
      <c r="M30" s="13">
        <v>0.91</v>
      </c>
      <c r="N30" s="7">
        <v>4.8000000000000001E-2</v>
      </c>
      <c r="O30" s="11">
        <v>562</v>
      </c>
    </row>
    <row r="31" spans="1:15" x14ac:dyDescent="0.2">
      <c r="B31" s="6" t="s">
        <v>31</v>
      </c>
      <c r="C31" s="9">
        <v>0.84699999999999998</v>
      </c>
      <c r="D31" s="19">
        <v>0.97799999999999998</v>
      </c>
      <c r="E31" s="13">
        <v>0.90100000000000002</v>
      </c>
      <c r="F31" s="19">
        <v>1.0149999999999999</v>
      </c>
      <c r="G31" s="9">
        <v>0.83299999999999996</v>
      </c>
      <c r="H31" s="9">
        <v>0.87</v>
      </c>
      <c r="I31" s="20">
        <v>1.06</v>
      </c>
      <c r="J31" s="9">
        <v>0.873</v>
      </c>
      <c r="K31" s="7">
        <v>5.1999999999999998E-2</v>
      </c>
      <c r="L31" s="13">
        <v>0.91800000000000004</v>
      </c>
      <c r="M31" s="20">
        <v>1.127</v>
      </c>
      <c r="N31" s="7">
        <v>4.8000000000000001E-2</v>
      </c>
      <c r="O31" s="11">
        <v>562</v>
      </c>
    </row>
    <row r="32" spans="1:15" x14ac:dyDescent="0.2">
      <c r="B32" s="6" t="s">
        <v>32</v>
      </c>
      <c r="C32" s="7">
        <v>0.05</v>
      </c>
      <c r="D32" s="7">
        <v>4.8000000000000001E-2</v>
      </c>
      <c r="E32" s="7">
        <v>4.7E-2</v>
      </c>
      <c r="F32" s="7">
        <v>4.7E-2</v>
      </c>
      <c r="G32" s="7">
        <v>4.9000000000000002E-2</v>
      </c>
      <c r="H32" s="7">
        <v>4.9000000000000002E-2</v>
      </c>
      <c r="I32" s="7">
        <v>4.8000000000000001E-2</v>
      </c>
      <c r="J32" s="7">
        <v>5.0999999999999997E-2</v>
      </c>
      <c r="K32" s="7">
        <v>4.8000000000000001E-2</v>
      </c>
      <c r="L32" s="13">
        <v>0.92300000000000004</v>
      </c>
      <c r="M32" s="12">
        <v>1.1759999999999999</v>
      </c>
      <c r="N32" s="7">
        <v>4.9000000000000002E-2</v>
      </c>
      <c r="O32" s="11">
        <v>562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M38" sqref="M38"/>
    </sheetView>
  </sheetViews>
  <sheetFormatPr defaultRowHeight="12.75" x14ac:dyDescent="0.2"/>
  <cols>
    <col min="2" max="2" width="15.7109375" bestFit="1" customWidth="1"/>
  </cols>
  <sheetData>
    <row r="1" spans="1:27" ht="15" x14ac:dyDescent="0.25">
      <c r="A1" s="21" t="s">
        <v>33</v>
      </c>
    </row>
    <row r="2" spans="1:27" ht="13.5" thickBot="1" x14ac:dyDescent="0.25">
      <c r="A2" s="22" t="s">
        <v>34</v>
      </c>
      <c r="B2" s="23">
        <v>1</v>
      </c>
      <c r="C2" s="23">
        <v>2</v>
      </c>
      <c r="D2" s="23">
        <v>3</v>
      </c>
      <c r="E2" s="23">
        <v>4</v>
      </c>
      <c r="F2" s="23">
        <v>5</v>
      </c>
      <c r="G2" s="23">
        <v>6</v>
      </c>
      <c r="H2" s="23">
        <v>7</v>
      </c>
      <c r="I2" s="23">
        <v>8</v>
      </c>
      <c r="J2" s="23">
        <v>9</v>
      </c>
      <c r="K2" s="23">
        <v>10</v>
      </c>
      <c r="L2" s="23">
        <v>11</v>
      </c>
      <c r="M2" s="23">
        <v>12</v>
      </c>
      <c r="O2" s="22" t="s">
        <v>34</v>
      </c>
      <c r="P2" s="23">
        <v>1</v>
      </c>
      <c r="Q2" s="23">
        <v>2</v>
      </c>
      <c r="R2" s="23">
        <v>3</v>
      </c>
      <c r="S2" s="23">
        <v>4</v>
      </c>
      <c r="T2" s="23">
        <v>5</v>
      </c>
      <c r="U2" s="23">
        <v>6</v>
      </c>
      <c r="V2" s="23">
        <v>7</v>
      </c>
      <c r="W2" s="23">
        <v>8</v>
      </c>
      <c r="X2" s="23">
        <v>9</v>
      </c>
      <c r="Y2" s="23">
        <v>10</v>
      </c>
      <c r="Z2" s="23">
        <v>11</v>
      </c>
      <c r="AA2" s="23">
        <v>12</v>
      </c>
    </row>
    <row r="3" spans="1:27" x14ac:dyDescent="0.2">
      <c r="A3" s="22" t="s">
        <v>25</v>
      </c>
      <c r="B3" s="7">
        <v>4.2999999999999997E-2</v>
      </c>
      <c r="C3" s="7">
        <v>4.1000000000000002E-2</v>
      </c>
      <c r="D3" s="7">
        <v>0.04</v>
      </c>
      <c r="E3" s="7">
        <v>0.04</v>
      </c>
      <c r="F3" s="7">
        <v>4.3999999999999997E-2</v>
      </c>
      <c r="G3" s="8">
        <v>0.41899999999999998</v>
      </c>
      <c r="H3" s="7">
        <v>0.04</v>
      </c>
      <c r="I3" s="7">
        <v>4.7E-2</v>
      </c>
      <c r="J3" s="7">
        <v>0.04</v>
      </c>
      <c r="K3" s="9">
        <v>0.83899999999999997</v>
      </c>
      <c r="L3" s="10">
        <v>0.78</v>
      </c>
      <c r="M3" s="7">
        <v>4.8000000000000001E-2</v>
      </c>
      <c r="O3" s="22" t="s">
        <v>25</v>
      </c>
      <c r="P3" s="24"/>
      <c r="Q3" s="24"/>
      <c r="R3" s="24"/>
      <c r="S3" s="24"/>
      <c r="T3" s="24"/>
      <c r="U3" s="24"/>
      <c r="V3" s="24"/>
      <c r="W3" s="24"/>
      <c r="X3" s="24"/>
      <c r="Y3" s="40" t="s">
        <v>43</v>
      </c>
      <c r="Z3" s="40" t="s">
        <v>43</v>
      </c>
      <c r="AA3" s="24"/>
    </row>
    <row r="4" spans="1:27" x14ac:dyDescent="0.2">
      <c r="A4" s="22" t="s">
        <v>26</v>
      </c>
      <c r="B4" s="12">
        <v>1.218</v>
      </c>
      <c r="C4" s="13">
        <v>0.94399999999999995</v>
      </c>
      <c r="D4" s="14">
        <v>0.69599999999999995</v>
      </c>
      <c r="E4" s="15">
        <v>0.58399999999999996</v>
      </c>
      <c r="F4" s="8">
        <v>0.442</v>
      </c>
      <c r="G4" s="16">
        <v>0.311</v>
      </c>
      <c r="H4" s="17">
        <v>0.23</v>
      </c>
      <c r="I4" s="18">
        <v>0.13400000000000001</v>
      </c>
      <c r="J4" s="7">
        <v>0.11799999999999999</v>
      </c>
      <c r="K4" s="14">
        <v>0.70599999999999996</v>
      </c>
      <c r="L4" s="10">
        <v>0.77</v>
      </c>
      <c r="M4" s="7">
        <v>4.7E-2</v>
      </c>
      <c r="O4" s="22" t="s">
        <v>26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35</v>
      </c>
      <c r="Y4" s="41" t="s">
        <v>44</v>
      </c>
      <c r="Z4" s="41" t="s">
        <v>44</v>
      </c>
      <c r="AA4" s="24"/>
    </row>
    <row r="5" spans="1:27" ht="13.5" thickBot="1" x14ac:dyDescent="0.25">
      <c r="A5" s="22" t="s">
        <v>27</v>
      </c>
      <c r="B5" s="12">
        <v>1.179</v>
      </c>
      <c r="C5" s="13">
        <v>0.91500000000000004</v>
      </c>
      <c r="D5" s="14">
        <v>0.69299999999999995</v>
      </c>
      <c r="E5" s="15">
        <v>0.57599999999999996</v>
      </c>
      <c r="F5" s="8">
        <v>0.44800000000000001</v>
      </c>
      <c r="G5" s="17">
        <v>0.28399999999999997</v>
      </c>
      <c r="H5" s="17">
        <v>0.22800000000000001</v>
      </c>
      <c r="I5" s="18">
        <v>0.13500000000000001</v>
      </c>
      <c r="J5" s="7">
        <v>0.11799999999999999</v>
      </c>
      <c r="K5" s="19">
        <v>1.042</v>
      </c>
      <c r="L5" s="20">
        <v>1.091</v>
      </c>
      <c r="M5" s="7">
        <v>4.7E-2</v>
      </c>
      <c r="O5" s="22" t="s">
        <v>27</v>
      </c>
      <c r="P5" s="25" t="s">
        <v>25</v>
      </c>
      <c r="Q5" s="25" t="s">
        <v>26</v>
      </c>
      <c r="R5" s="25" t="s">
        <v>27</v>
      </c>
      <c r="S5" s="25" t="s">
        <v>28</v>
      </c>
      <c r="T5" s="25" t="s">
        <v>29</v>
      </c>
      <c r="U5" s="25" t="s">
        <v>30</v>
      </c>
      <c r="V5" s="25" t="s">
        <v>31</v>
      </c>
      <c r="W5" s="25" t="s">
        <v>32</v>
      </c>
      <c r="X5" s="25" t="s">
        <v>35</v>
      </c>
      <c r="Y5" s="41" t="s">
        <v>60</v>
      </c>
      <c r="Z5" s="41" t="s">
        <v>60</v>
      </c>
      <c r="AA5" s="24"/>
    </row>
    <row r="6" spans="1:27" ht="13.5" thickBot="1" x14ac:dyDescent="0.25">
      <c r="A6" s="22" t="s">
        <v>28</v>
      </c>
      <c r="B6" s="20">
        <v>1.056</v>
      </c>
      <c r="C6" s="9">
        <v>0.83099999999999996</v>
      </c>
      <c r="D6" s="19">
        <v>0.97599999999999998</v>
      </c>
      <c r="E6" s="19">
        <v>1.026</v>
      </c>
      <c r="F6" s="9">
        <v>0.82899999999999996</v>
      </c>
      <c r="G6" s="19">
        <v>0.996</v>
      </c>
      <c r="H6" s="9">
        <v>0.86599999999999999</v>
      </c>
      <c r="I6" s="19">
        <v>1.0349999999999999</v>
      </c>
      <c r="J6" s="7">
        <v>4.8000000000000001E-2</v>
      </c>
      <c r="K6" s="19">
        <v>1.02</v>
      </c>
      <c r="L6" s="20">
        <v>1.0580000000000001</v>
      </c>
      <c r="M6" s="7">
        <v>4.8000000000000001E-2</v>
      </c>
      <c r="O6" s="22" t="s">
        <v>28</v>
      </c>
      <c r="P6" s="26" t="s">
        <v>43</v>
      </c>
      <c r="Q6" s="27" t="s">
        <v>44</v>
      </c>
      <c r="R6" s="27" t="s">
        <v>51</v>
      </c>
      <c r="S6" s="26" t="s">
        <v>46</v>
      </c>
      <c r="T6" s="27" t="s">
        <v>47</v>
      </c>
      <c r="U6" s="27" t="s">
        <v>48</v>
      </c>
      <c r="V6" s="27" t="s">
        <v>49</v>
      </c>
      <c r="W6" s="27" t="s">
        <v>50</v>
      </c>
      <c r="Y6" s="40" t="s">
        <v>46</v>
      </c>
      <c r="Z6" s="40" t="s">
        <v>46</v>
      </c>
      <c r="AA6" s="24"/>
    </row>
    <row r="7" spans="1:27" ht="13.5" thickBot="1" x14ac:dyDescent="0.25">
      <c r="A7" s="22" t="s">
        <v>29</v>
      </c>
      <c r="B7" s="19">
        <v>0.98799999999999999</v>
      </c>
      <c r="C7" s="13">
        <v>0.90200000000000002</v>
      </c>
      <c r="D7" s="13">
        <v>0.94499999999999995</v>
      </c>
      <c r="E7" s="19">
        <v>1.03</v>
      </c>
      <c r="F7" s="19">
        <v>1.002</v>
      </c>
      <c r="G7" s="13">
        <v>0.92800000000000005</v>
      </c>
      <c r="H7" s="9">
        <v>0.84099999999999997</v>
      </c>
      <c r="I7" s="13">
        <v>0.88600000000000001</v>
      </c>
      <c r="J7" s="7">
        <v>4.7E-2</v>
      </c>
      <c r="K7" s="9">
        <v>0.80300000000000005</v>
      </c>
      <c r="L7" s="13">
        <v>0.94599999999999995</v>
      </c>
      <c r="M7" s="7">
        <v>4.7E-2</v>
      </c>
      <c r="O7" s="22" t="s">
        <v>29</v>
      </c>
      <c r="P7" s="26" t="s">
        <v>43</v>
      </c>
      <c r="Q7" s="27" t="s">
        <v>44</v>
      </c>
      <c r="R7" s="27" t="s">
        <v>51</v>
      </c>
      <c r="S7" s="26" t="s">
        <v>46</v>
      </c>
      <c r="T7" s="27" t="s">
        <v>47</v>
      </c>
      <c r="U7" s="27" t="s">
        <v>48</v>
      </c>
      <c r="V7" s="27" t="s">
        <v>49</v>
      </c>
      <c r="W7" s="27" t="s">
        <v>50</v>
      </c>
      <c r="Y7" s="41" t="s">
        <v>47</v>
      </c>
      <c r="Z7" s="41" t="s">
        <v>47</v>
      </c>
      <c r="AA7" s="24"/>
    </row>
    <row r="8" spans="1:27" ht="13.5" thickBot="1" x14ac:dyDescent="0.25">
      <c r="A8" s="22" t="s">
        <v>30</v>
      </c>
      <c r="B8" s="13">
        <v>0.93100000000000005</v>
      </c>
      <c r="C8" s="9">
        <v>0.85399999999999998</v>
      </c>
      <c r="D8" s="9">
        <v>0.81200000000000006</v>
      </c>
      <c r="E8" s="19">
        <v>1.046</v>
      </c>
      <c r="F8" s="9">
        <v>0.79800000000000004</v>
      </c>
      <c r="G8" s="13">
        <v>0.94899999999999995</v>
      </c>
      <c r="H8" s="13">
        <v>0.92800000000000005</v>
      </c>
      <c r="I8" s="9">
        <v>0.84399999999999997</v>
      </c>
      <c r="J8" s="7">
        <v>4.8000000000000001E-2</v>
      </c>
      <c r="K8" s="20">
        <v>1.1180000000000001</v>
      </c>
      <c r="L8" s="13">
        <v>0.91</v>
      </c>
      <c r="M8" s="7">
        <v>4.8000000000000001E-2</v>
      </c>
      <c r="O8" s="22" t="s">
        <v>30</v>
      </c>
      <c r="P8" s="28" t="s">
        <v>55</v>
      </c>
      <c r="Q8" s="29" t="s">
        <v>56</v>
      </c>
      <c r="R8" s="29" t="s">
        <v>61</v>
      </c>
      <c r="S8" s="28" t="s">
        <v>52</v>
      </c>
      <c r="T8" s="29" t="s">
        <v>53</v>
      </c>
      <c r="U8" s="29" t="s">
        <v>57</v>
      </c>
      <c r="V8" s="29" t="s">
        <v>58</v>
      </c>
      <c r="W8" s="29" t="s">
        <v>54</v>
      </c>
      <c r="Y8" s="41" t="s">
        <v>48</v>
      </c>
      <c r="Z8" s="41" t="s">
        <v>48</v>
      </c>
      <c r="AA8" s="24"/>
    </row>
    <row r="9" spans="1:27" x14ac:dyDescent="0.2">
      <c r="A9" s="22" t="s">
        <v>31</v>
      </c>
      <c r="B9" s="9">
        <v>0.84699999999999998</v>
      </c>
      <c r="C9" s="19">
        <v>0.97799999999999998</v>
      </c>
      <c r="D9" s="13">
        <v>0.90100000000000002</v>
      </c>
      <c r="E9" s="19">
        <v>1.0149999999999999</v>
      </c>
      <c r="F9" s="9">
        <v>0.83299999999999996</v>
      </c>
      <c r="G9" s="9">
        <v>0.87</v>
      </c>
      <c r="H9" s="20">
        <v>1.06</v>
      </c>
      <c r="I9" s="9">
        <v>0.873</v>
      </c>
      <c r="J9" s="7">
        <v>5.1999999999999998E-2</v>
      </c>
      <c r="K9" s="13">
        <v>0.91800000000000004</v>
      </c>
      <c r="L9" s="20">
        <v>1.127</v>
      </c>
      <c r="M9" s="7">
        <v>4.8000000000000001E-2</v>
      </c>
      <c r="O9" s="22" t="s">
        <v>31</v>
      </c>
      <c r="P9" s="28" t="s">
        <v>55</v>
      </c>
      <c r="Q9" s="29" t="s">
        <v>56</v>
      </c>
      <c r="R9" s="29" t="s">
        <v>61</v>
      </c>
      <c r="S9" s="28" t="s">
        <v>52</v>
      </c>
      <c r="T9" s="29" t="s">
        <v>53</v>
      </c>
      <c r="U9" s="29" t="s">
        <v>57</v>
      </c>
      <c r="V9" s="29" t="s">
        <v>58</v>
      </c>
      <c r="W9" s="29" t="s">
        <v>54</v>
      </c>
      <c r="Y9" s="41" t="s">
        <v>49</v>
      </c>
      <c r="Z9" s="41" t="s">
        <v>49</v>
      </c>
      <c r="AA9" s="24"/>
    </row>
    <row r="10" spans="1:27" x14ac:dyDescent="0.2">
      <c r="A10" s="22" t="s">
        <v>32</v>
      </c>
      <c r="B10" s="7">
        <v>0.05</v>
      </c>
      <c r="C10" s="7">
        <v>4.8000000000000001E-2</v>
      </c>
      <c r="D10" s="7">
        <v>4.7E-2</v>
      </c>
      <c r="E10" s="7">
        <v>4.7E-2</v>
      </c>
      <c r="F10" s="7">
        <v>4.9000000000000002E-2</v>
      </c>
      <c r="G10" s="7">
        <v>4.9000000000000002E-2</v>
      </c>
      <c r="H10" s="7">
        <v>4.8000000000000001E-2</v>
      </c>
      <c r="I10" s="7">
        <v>5.0999999999999997E-2</v>
      </c>
      <c r="J10" s="7">
        <v>4.8000000000000001E-2</v>
      </c>
      <c r="K10" s="13">
        <v>0.92300000000000004</v>
      </c>
      <c r="L10" s="12">
        <v>1.1759999999999999</v>
      </c>
      <c r="M10" s="7">
        <v>4.9000000000000002E-2</v>
      </c>
      <c r="O10" s="22" t="s">
        <v>32</v>
      </c>
      <c r="P10" s="24"/>
      <c r="Q10" s="24"/>
      <c r="R10" s="24"/>
      <c r="S10" s="24"/>
      <c r="T10" s="24"/>
      <c r="U10" s="24"/>
      <c r="V10" s="24"/>
      <c r="W10" s="24"/>
      <c r="X10" s="24"/>
      <c r="Y10" s="41" t="s">
        <v>50</v>
      </c>
      <c r="Z10" s="41" t="s">
        <v>50</v>
      </c>
      <c r="AA10" s="24"/>
    </row>
    <row r="11" spans="1:27" x14ac:dyDescent="0.2">
      <c r="A11" s="30" t="s">
        <v>36</v>
      </c>
    </row>
    <row r="12" spans="1:27" x14ac:dyDescent="0.2">
      <c r="P12" s="27" t="s">
        <v>45</v>
      </c>
      <c r="Q12" t="s">
        <v>59</v>
      </c>
    </row>
    <row r="13" spans="1:27" x14ac:dyDescent="0.2">
      <c r="A13" s="31"/>
    </row>
    <row r="14" spans="1:27" x14ac:dyDescent="0.2">
      <c r="A14" s="32" t="s">
        <v>37</v>
      </c>
      <c r="B14" s="7" t="s">
        <v>25</v>
      </c>
      <c r="C14" s="7" t="s">
        <v>26</v>
      </c>
      <c r="D14" s="7" t="s">
        <v>27</v>
      </c>
      <c r="E14" s="7" t="s">
        <v>28</v>
      </c>
      <c r="F14" s="7" t="s">
        <v>29</v>
      </c>
      <c r="G14" s="7" t="s">
        <v>30</v>
      </c>
      <c r="H14" s="7" t="s">
        <v>31</v>
      </c>
      <c r="I14" s="7" t="s">
        <v>32</v>
      </c>
      <c r="J14" s="7" t="s">
        <v>35</v>
      </c>
    </row>
    <row r="15" spans="1:27" x14ac:dyDescent="0.2">
      <c r="B15" s="33">
        <f>AVERAGE(B4:B5)</f>
        <v>1.1985000000000001</v>
      </c>
      <c r="C15" s="33">
        <f t="shared" ref="C15:J15" si="0">AVERAGE(C4:C5)</f>
        <v>0.92949999999999999</v>
      </c>
      <c r="D15" s="33">
        <f t="shared" si="0"/>
        <v>0.6944999999999999</v>
      </c>
      <c r="E15" s="33">
        <f t="shared" si="0"/>
        <v>0.57999999999999996</v>
      </c>
      <c r="F15" s="33">
        <f t="shared" si="0"/>
        <v>0.44500000000000001</v>
      </c>
      <c r="G15" s="33">
        <f t="shared" si="0"/>
        <v>0.29749999999999999</v>
      </c>
      <c r="H15" s="33">
        <f t="shared" si="0"/>
        <v>0.22900000000000001</v>
      </c>
      <c r="I15" s="33">
        <f t="shared" si="0"/>
        <v>0.13450000000000001</v>
      </c>
      <c r="J15" s="33">
        <f t="shared" si="0"/>
        <v>0.11799999999999999</v>
      </c>
    </row>
    <row r="19" spans="1:11" x14ac:dyDescent="0.2">
      <c r="A19" s="32" t="s">
        <v>37</v>
      </c>
      <c r="B19" s="34">
        <v>0</v>
      </c>
      <c r="C19" s="35">
        <v>25</v>
      </c>
      <c r="D19" s="7">
        <v>125</v>
      </c>
      <c r="E19" s="7">
        <v>250</v>
      </c>
      <c r="F19" s="7">
        <v>500</v>
      </c>
      <c r="G19" s="7">
        <v>750</v>
      </c>
      <c r="H19" s="7">
        <v>1000</v>
      </c>
      <c r="I19" s="7">
        <v>1500</v>
      </c>
      <c r="J19" s="7">
        <v>2000</v>
      </c>
    </row>
    <row r="20" spans="1:11" x14ac:dyDescent="0.2">
      <c r="B20" s="33">
        <f>J15</f>
        <v>0.11799999999999999</v>
      </c>
      <c r="C20" s="33">
        <f>I15</f>
        <v>0.13450000000000001</v>
      </c>
      <c r="D20" s="33">
        <f>H15</f>
        <v>0.22900000000000001</v>
      </c>
      <c r="E20">
        <f>G15</f>
        <v>0.29749999999999999</v>
      </c>
      <c r="F20">
        <f>F15</f>
        <v>0.44500000000000001</v>
      </c>
      <c r="G20">
        <f>E15</f>
        <v>0.57999999999999996</v>
      </c>
      <c r="H20">
        <f>D15</f>
        <v>0.6944999999999999</v>
      </c>
      <c r="I20">
        <f>C15</f>
        <v>0.92949999999999999</v>
      </c>
      <c r="J20" s="33">
        <f>B15</f>
        <v>1.1985000000000001</v>
      </c>
    </row>
    <row r="22" spans="1:11" ht="13.5" thickBot="1" x14ac:dyDescent="0.25"/>
    <row r="23" spans="1:11" ht="39" thickBot="1" x14ac:dyDescent="0.25">
      <c r="C23" s="73" t="s">
        <v>38</v>
      </c>
      <c r="D23" s="74" t="s">
        <v>39</v>
      </c>
      <c r="E23" s="74" t="s">
        <v>40</v>
      </c>
      <c r="F23" s="74" t="s">
        <v>41</v>
      </c>
      <c r="G23" s="75" t="s">
        <v>42</v>
      </c>
      <c r="H23" s="76" t="s">
        <v>65</v>
      </c>
      <c r="I23" s="77" t="s">
        <v>62</v>
      </c>
      <c r="K23" s="36"/>
    </row>
    <row r="24" spans="1:11" ht="15" x14ac:dyDescent="0.25">
      <c r="A24" s="52"/>
      <c r="B24" s="56" t="s">
        <v>43</v>
      </c>
      <c r="C24" s="57">
        <f>AVERAGE(B6:B7)</f>
        <v>1.022</v>
      </c>
      <c r="D24" s="58">
        <f>(C24-0.1518)/0.0005</f>
        <v>1740.4</v>
      </c>
      <c r="E24" s="58">
        <f>D24/1000</f>
        <v>1.7404000000000002</v>
      </c>
      <c r="F24" s="59">
        <f>E24*2</f>
        <v>3.4808000000000003</v>
      </c>
      <c r="G24" s="58">
        <f>10/F24</f>
        <v>2.8729027809698917</v>
      </c>
      <c r="H24" s="71">
        <f>G24*2</f>
        <v>5.7458055619397834</v>
      </c>
      <c r="I24" s="58">
        <f>10-H24</f>
        <v>4.2541944380602166</v>
      </c>
      <c r="J24" s="78" t="s">
        <v>63</v>
      </c>
      <c r="K24" s="37"/>
    </row>
    <row r="25" spans="1:11" ht="15" x14ac:dyDescent="0.25">
      <c r="A25" s="52"/>
      <c r="B25" s="60" t="s">
        <v>44</v>
      </c>
      <c r="C25" s="53">
        <f>AVERAGE(C6:C7)</f>
        <v>0.86650000000000005</v>
      </c>
      <c r="D25" s="39">
        <f t="shared" ref="D25:D46" si="1">(C25-0.1518)/0.0005</f>
        <v>1429.4</v>
      </c>
      <c r="E25" s="39">
        <f t="shared" ref="E25:E47" si="2">D25/1000</f>
        <v>1.4294</v>
      </c>
      <c r="F25" s="54">
        <f t="shared" ref="F25:F47" si="3">E25*2</f>
        <v>2.8588</v>
      </c>
      <c r="G25" s="39">
        <f t="shared" ref="G25:G47" si="4">10/F25</f>
        <v>3.4979711767175039</v>
      </c>
      <c r="H25" s="38">
        <f t="shared" ref="H25:H47" si="5">G25*2</f>
        <v>6.9959423534350078</v>
      </c>
      <c r="I25" s="39">
        <f t="shared" ref="I25:I47" si="6">10-H25</f>
        <v>3.0040576465649922</v>
      </c>
      <c r="J25" s="79" t="s">
        <v>63</v>
      </c>
      <c r="K25" s="37"/>
    </row>
    <row r="26" spans="1:11" ht="15" x14ac:dyDescent="0.25">
      <c r="A26" s="52"/>
      <c r="B26" s="60" t="s">
        <v>51</v>
      </c>
      <c r="C26" s="53">
        <f>AVERAGE(D6:D7)</f>
        <v>0.96049999999999991</v>
      </c>
      <c r="D26" s="39">
        <f t="shared" si="1"/>
        <v>1617.3999999999999</v>
      </c>
      <c r="E26" s="39">
        <f t="shared" si="2"/>
        <v>1.6173999999999999</v>
      </c>
      <c r="F26" s="54">
        <f t="shared" si="3"/>
        <v>3.2347999999999999</v>
      </c>
      <c r="G26" s="39">
        <f t="shared" si="4"/>
        <v>3.0913812291331766</v>
      </c>
      <c r="H26" s="38">
        <f t="shared" si="5"/>
        <v>6.1827624582663532</v>
      </c>
      <c r="I26" s="39">
        <f t="shared" si="6"/>
        <v>3.8172375417336468</v>
      </c>
      <c r="J26" s="79" t="s">
        <v>63</v>
      </c>
      <c r="K26" s="37"/>
    </row>
    <row r="27" spans="1:11" ht="15" x14ac:dyDescent="0.25">
      <c r="A27" s="52"/>
      <c r="B27" s="60" t="s">
        <v>46</v>
      </c>
      <c r="C27" s="53">
        <f>AVERAGE(E6:E7)</f>
        <v>1.028</v>
      </c>
      <c r="D27" s="39">
        <f t="shared" si="1"/>
        <v>1752.4</v>
      </c>
      <c r="E27" s="39">
        <f t="shared" si="2"/>
        <v>1.7524000000000002</v>
      </c>
      <c r="F27" s="54">
        <f t="shared" si="3"/>
        <v>3.5048000000000004</v>
      </c>
      <c r="G27" s="39">
        <f t="shared" si="4"/>
        <v>2.8532298561972151</v>
      </c>
      <c r="H27" s="38">
        <f t="shared" si="5"/>
        <v>5.7064597123944303</v>
      </c>
      <c r="I27" s="39">
        <f t="shared" si="6"/>
        <v>4.2935402876055697</v>
      </c>
      <c r="J27" s="79" t="s">
        <v>63</v>
      </c>
      <c r="K27" s="37"/>
    </row>
    <row r="28" spans="1:11" ht="15" x14ac:dyDescent="0.25">
      <c r="A28" s="52"/>
      <c r="B28" s="60" t="s">
        <v>47</v>
      </c>
      <c r="C28" s="53">
        <f>AVERAGE(F6:F7)</f>
        <v>0.91549999999999998</v>
      </c>
      <c r="D28" s="39">
        <f t="shared" si="1"/>
        <v>1527.4</v>
      </c>
      <c r="E28" s="39">
        <f t="shared" si="2"/>
        <v>1.5274000000000001</v>
      </c>
      <c r="F28" s="54">
        <f t="shared" si="3"/>
        <v>3.0548000000000002</v>
      </c>
      <c r="G28" s="39">
        <f t="shared" si="4"/>
        <v>3.2735367290821</v>
      </c>
      <c r="H28" s="38">
        <f t="shared" si="5"/>
        <v>6.5470734581642001</v>
      </c>
      <c r="I28" s="39">
        <f t="shared" si="6"/>
        <v>3.4529265418357999</v>
      </c>
      <c r="J28" s="79" t="s">
        <v>63</v>
      </c>
      <c r="K28" s="37"/>
    </row>
    <row r="29" spans="1:11" ht="15" x14ac:dyDescent="0.25">
      <c r="A29" s="55"/>
      <c r="B29" s="60" t="s">
        <v>48</v>
      </c>
      <c r="C29" s="53">
        <f>AVERAGE(G6:G7)</f>
        <v>0.96199999999999997</v>
      </c>
      <c r="D29" s="39">
        <f t="shared" si="1"/>
        <v>1620.4</v>
      </c>
      <c r="E29" s="39">
        <f t="shared" si="2"/>
        <v>1.6204000000000001</v>
      </c>
      <c r="F29" s="54">
        <f t="shared" si="3"/>
        <v>3.2408000000000001</v>
      </c>
      <c r="G29" s="39">
        <f t="shared" si="4"/>
        <v>3.085657862256233</v>
      </c>
      <c r="H29" s="38">
        <f t="shared" si="5"/>
        <v>6.1713157245124659</v>
      </c>
      <c r="I29" s="39">
        <f t="shared" si="6"/>
        <v>3.8286842754875341</v>
      </c>
      <c r="J29" s="79" t="s">
        <v>63</v>
      </c>
      <c r="K29" s="38"/>
    </row>
    <row r="30" spans="1:11" ht="15" x14ac:dyDescent="0.25">
      <c r="A30" s="55"/>
      <c r="B30" s="60" t="s">
        <v>49</v>
      </c>
      <c r="C30" s="53">
        <f>AVERAGE(H6:H7)</f>
        <v>0.85349999999999993</v>
      </c>
      <c r="D30" s="39">
        <f t="shared" si="1"/>
        <v>1403.3999999999999</v>
      </c>
      <c r="E30" s="39">
        <f t="shared" si="2"/>
        <v>1.4033999999999998</v>
      </c>
      <c r="F30" s="54">
        <f t="shared" si="3"/>
        <v>2.8067999999999995</v>
      </c>
      <c r="G30" s="39">
        <f t="shared" si="4"/>
        <v>3.5627761151489246</v>
      </c>
      <c r="H30" s="38">
        <f t="shared" si="5"/>
        <v>7.1255522302978491</v>
      </c>
      <c r="I30" s="39">
        <f t="shared" si="6"/>
        <v>2.8744477697021509</v>
      </c>
      <c r="J30" s="79" t="s">
        <v>63</v>
      </c>
    </row>
    <row r="31" spans="1:11" ht="15.75" thickBot="1" x14ac:dyDescent="0.3">
      <c r="A31" s="38"/>
      <c r="B31" s="61" t="s">
        <v>50</v>
      </c>
      <c r="C31" s="62">
        <f>AVERAGE(I6:I7)</f>
        <v>0.96049999999999991</v>
      </c>
      <c r="D31" s="63">
        <f t="shared" si="1"/>
        <v>1617.3999999999999</v>
      </c>
      <c r="E31" s="63">
        <f t="shared" si="2"/>
        <v>1.6173999999999999</v>
      </c>
      <c r="F31" s="64">
        <f t="shared" si="3"/>
        <v>3.2347999999999999</v>
      </c>
      <c r="G31" s="63">
        <f t="shared" si="4"/>
        <v>3.0913812291331766</v>
      </c>
      <c r="H31" s="72">
        <f t="shared" si="5"/>
        <v>6.1827624582663532</v>
      </c>
      <c r="I31" s="63">
        <f t="shared" si="6"/>
        <v>3.8172375417336468</v>
      </c>
      <c r="J31" s="80" t="s">
        <v>63</v>
      </c>
    </row>
    <row r="32" spans="1:11" ht="15" x14ac:dyDescent="0.25">
      <c r="A32" s="52"/>
      <c r="B32" s="65" t="s">
        <v>55</v>
      </c>
      <c r="C32" s="57">
        <f>AVERAGE(B8:B9)</f>
        <v>0.88900000000000001</v>
      </c>
      <c r="D32" s="58">
        <f t="shared" si="1"/>
        <v>1474.4</v>
      </c>
      <c r="E32" s="58">
        <f t="shared" si="2"/>
        <v>1.4744000000000002</v>
      </c>
      <c r="F32" s="59">
        <f t="shared" si="3"/>
        <v>2.9488000000000003</v>
      </c>
      <c r="G32" s="58">
        <f t="shared" si="4"/>
        <v>3.3912099837221916</v>
      </c>
      <c r="H32" s="71">
        <f t="shared" si="5"/>
        <v>6.7824199674443832</v>
      </c>
      <c r="I32" s="58">
        <f t="shared" si="6"/>
        <v>3.2175800325556168</v>
      </c>
      <c r="J32" s="78" t="s">
        <v>63</v>
      </c>
    </row>
    <row r="33" spans="1:10" ht="15" x14ac:dyDescent="0.25">
      <c r="A33" s="52"/>
      <c r="B33" s="66" t="s">
        <v>56</v>
      </c>
      <c r="C33" s="53">
        <f>AVERAGE(C8:C9)</f>
        <v>0.91599999999999993</v>
      </c>
      <c r="D33" s="39">
        <f t="shared" si="1"/>
        <v>1528.3999999999999</v>
      </c>
      <c r="E33" s="39">
        <f t="shared" si="2"/>
        <v>1.5283999999999998</v>
      </c>
      <c r="F33" s="54">
        <f t="shared" si="3"/>
        <v>3.0567999999999995</v>
      </c>
      <c r="G33" s="39">
        <f t="shared" si="4"/>
        <v>3.2713949227950803</v>
      </c>
      <c r="H33" s="38">
        <f t="shared" si="5"/>
        <v>6.5427898455901605</v>
      </c>
      <c r="I33" s="39">
        <f t="shared" si="6"/>
        <v>3.4572101544098395</v>
      </c>
      <c r="J33" s="79" t="s">
        <v>63</v>
      </c>
    </row>
    <row r="34" spans="1:10" ht="15" x14ac:dyDescent="0.25">
      <c r="A34" s="52"/>
      <c r="B34" s="66" t="s">
        <v>61</v>
      </c>
      <c r="C34" s="53">
        <f>AVERAGE(D8:D9)</f>
        <v>0.85650000000000004</v>
      </c>
      <c r="D34" s="39">
        <f t="shared" si="1"/>
        <v>1409.4</v>
      </c>
      <c r="E34" s="39">
        <f t="shared" si="2"/>
        <v>1.4094</v>
      </c>
      <c r="F34" s="54">
        <f t="shared" si="3"/>
        <v>2.8188</v>
      </c>
      <c r="G34" s="39">
        <f t="shared" si="4"/>
        <v>3.5476089115935858</v>
      </c>
      <c r="H34" s="38">
        <f t="shared" si="5"/>
        <v>7.0952178231871716</v>
      </c>
      <c r="I34" s="39">
        <f t="shared" si="6"/>
        <v>2.9047821768128284</v>
      </c>
      <c r="J34" s="79" t="s">
        <v>63</v>
      </c>
    </row>
    <row r="35" spans="1:10" ht="15" x14ac:dyDescent="0.25">
      <c r="A35" s="52"/>
      <c r="B35" s="66" t="s">
        <v>52</v>
      </c>
      <c r="C35" s="53">
        <f>AVERAGE(E8:E9)</f>
        <v>1.0305</v>
      </c>
      <c r="D35" s="39">
        <f t="shared" si="1"/>
        <v>1757.4</v>
      </c>
      <c r="E35" s="39">
        <f t="shared" si="2"/>
        <v>1.7574000000000001</v>
      </c>
      <c r="F35" s="54">
        <f t="shared" si="3"/>
        <v>3.5148000000000001</v>
      </c>
      <c r="G35" s="39">
        <f t="shared" si="4"/>
        <v>2.8451120974166382</v>
      </c>
      <c r="H35" s="38">
        <f t="shared" si="5"/>
        <v>5.6902241948332763</v>
      </c>
      <c r="I35" s="39">
        <f t="shared" si="6"/>
        <v>4.3097758051667237</v>
      </c>
      <c r="J35" s="79" t="s">
        <v>63</v>
      </c>
    </row>
    <row r="36" spans="1:10" ht="15" x14ac:dyDescent="0.25">
      <c r="A36" s="52"/>
      <c r="B36" s="66" t="s">
        <v>53</v>
      </c>
      <c r="C36" s="53">
        <f>AVERAGE(F8:F9)</f>
        <v>0.8155</v>
      </c>
      <c r="D36" s="39">
        <f t="shared" si="1"/>
        <v>1327.3999999999999</v>
      </c>
      <c r="E36" s="39">
        <f t="shared" si="2"/>
        <v>1.3273999999999999</v>
      </c>
      <c r="F36" s="54">
        <f t="shared" si="3"/>
        <v>2.6547999999999998</v>
      </c>
      <c r="G36" s="39">
        <f t="shared" si="4"/>
        <v>3.7667620913063131</v>
      </c>
      <c r="H36" s="38">
        <f t="shared" si="5"/>
        <v>7.5335241826126262</v>
      </c>
      <c r="I36" s="39">
        <f t="shared" si="6"/>
        <v>2.4664758173873738</v>
      </c>
      <c r="J36" s="79" t="s">
        <v>63</v>
      </c>
    </row>
    <row r="37" spans="1:10" ht="15" x14ac:dyDescent="0.25">
      <c r="A37" s="55"/>
      <c r="B37" s="66" t="s">
        <v>57</v>
      </c>
      <c r="C37" s="53">
        <f>AVERAGE(G8:G9)</f>
        <v>0.90949999999999998</v>
      </c>
      <c r="D37" s="39">
        <f t="shared" si="1"/>
        <v>1515.4</v>
      </c>
      <c r="E37" s="39">
        <f t="shared" si="2"/>
        <v>1.5154000000000001</v>
      </c>
      <c r="F37" s="54">
        <f t="shared" si="3"/>
        <v>3.0308000000000002</v>
      </c>
      <c r="G37" s="39">
        <f t="shared" si="4"/>
        <v>3.299458888742246</v>
      </c>
      <c r="H37" s="38">
        <f t="shared" si="5"/>
        <v>6.598917777484492</v>
      </c>
      <c r="I37" s="39">
        <f t="shared" si="6"/>
        <v>3.401082222515508</v>
      </c>
      <c r="J37" s="79" t="s">
        <v>63</v>
      </c>
    </row>
    <row r="38" spans="1:10" ht="15" x14ac:dyDescent="0.25">
      <c r="A38" s="55"/>
      <c r="B38" s="66" t="s">
        <v>58</v>
      </c>
      <c r="C38" s="53">
        <f>AVERAGE(H8:H9)</f>
        <v>0.99399999999999999</v>
      </c>
      <c r="D38" s="39">
        <f t="shared" si="1"/>
        <v>1684.4</v>
      </c>
      <c r="E38" s="39">
        <f t="shared" si="2"/>
        <v>1.6844000000000001</v>
      </c>
      <c r="F38" s="54">
        <f t="shared" si="3"/>
        <v>3.3688000000000002</v>
      </c>
      <c r="G38" s="39">
        <f t="shared" si="4"/>
        <v>2.9684160531940154</v>
      </c>
      <c r="H38" s="38">
        <f t="shared" si="5"/>
        <v>5.9368321063880307</v>
      </c>
      <c r="I38" s="39">
        <f t="shared" si="6"/>
        <v>4.0631678936119693</v>
      </c>
      <c r="J38" s="79" t="s">
        <v>63</v>
      </c>
    </row>
    <row r="39" spans="1:10" ht="15.75" thickBot="1" x14ac:dyDescent="0.3">
      <c r="A39" s="38"/>
      <c r="B39" s="67" t="s">
        <v>54</v>
      </c>
      <c r="C39" s="62">
        <f>AVERAGE(I8:I9)</f>
        <v>0.85850000000000004</v>
      </c>
      <c r="D39" s="63">
        <f t="shared" si="1"/>
        <v>1413.4</v>
      </c>
      <c r="E39" s="63">
        <f t="shared" si="2"/>
        <v>1.4134</v>
      </c>
      <c r="F39" s="64">
        <f t="shared" si="3"/>
        <v>2.8268</v>
      </c>
      <c r="G39" s="63">
        <f t="shared" si="4"/>
        <v>3.5375689825951606</v>
      </c>
      <c r="H39" s="72">
        <f t="shared" si="5"/>
        <v>7.0751379651903212</v>
      </c>
      <c r="I39" s="63">
        <f t="shared" si="6"/>
        <v>2.9248620348096788</v>
      </c>
      <c r="J39" s="80" t="s">
        <v>63</v>
      </c>
    </row>
    <row r="40" spans="1:10" ht="15" x14ac:dyDescent="0.25">
      <c r="A40" s="52"/>
      <c r="B40" s="68" t="s">
        <v>43</v>
      </c>
      <c r="C40" s="57">
        <f>AVERAGE(K3:L3)</f>
        <v>0.8095</v>
      </c>
      <c r="D40" s="58">
        <f t="shared" si="1"/>
        <v>1315.3999999999999</v>
      </c>
      <c r="E40" s="58">
        <f t="shared" si="2"/>
        <v>1.3153999999999999</v>
      </c>
      <c r="F40" s="59">
        <f t="shared" si="3"/>
        <v>2.6307999999999998</v>
      </c>
      <c r="G40" s="58">
        <f t="shared" si="4"/>
        <v>3.8011251330393798</v>
      </c>
      <c r="H40" s="71">
        <f t="shared" si="5"/>
        <v>7.6022502660787596</v>
      </c>
      <c r="I40" s="58">
        <f t="shared" si="6"/>
        <v>2.3977497339212404</v>
      </c>
      <c r="J40" s="78" t="s">
        <v>63</v>
      </c>
    </row>
    <row r="41" spans="1:10" ht="15" x14ac:dyDescent="0.25">
      <c r="A41" s="52"/>
      <c r="B41" s="69" t="s">
        <v>44</v>
      </c>
      <c r="C41" s="53">
        <f t="shared" ref="C41:C45" si="7">AVERAGE(K4:L4)</f>
        <v>0.73799999999999999</v>
      </c>
      <c r="D41" s="39">
        <f t="shared" si="1"/>
        <v>1172.4000000000001</v>
      </c>
      <c r="E41" s="39">
        <f t="shared" si="2"/>
        <v>1.1724000000000001</v>
      </c>
      <c r="F41" s="54">
        <f t="shared" si="3"/>
        <v>2.3448000000000002</v>
      </c>
      <c r="G41" s="39">
        <f t="shared" si="4"/>
        <v>4.2647560559535993</v>
      </c>
      <c r="H41" s="38">
        <f t="shared" si="5"/>
        <v>8.5295121119071986</v>
      </c>
      <c r="I41" s="39">
        <f t="shared" si="6"/>
        <v>1.4704878880928014</v>
      </c>
      <c r="J41" s="79" t="s">
        <v>63</v>
      </c>
    </row>
    <row r="42" spans="1:10" ht="15" x14ac:dyDescent="0.25">
      <c r="A42" s="52"/>
      <c r="B42" s="69" t="s">
        <v>60</v>
      </c>
      <c r="C42" s="53">
        <f t="shared" si="7"/>
        <v>1.0665</v>
      </c>
      <c r="D42" s="39">
        <f t="shared" si="1"/>
        <v>1829.4</v>
      </c>
      <c r="E42" s="39">
        <f t="shared" si="2"/>
        <v>1.8294000000000001</v>
      </c>
      <c r="F42" s="54">
        <f t="shared" si="3"/>
        <v>3.6588000000000003</v>
      </c>
      <c r="G42" s="39">
        <f t="shared" si="4"/>
        <v>2.7331365475019131</v>
      </c>
      <c r="H42" s="38">
        <f t="shared" si="5"/>
        <v>5.4662730950038263</v>
      </c>
      <c r="I42" s="39">
        <f t="shared" si="6"/>
        <v>4.5337269049961737</v>
      </c>
      <c r="J42" s="79" t="s">
        <v>63</v>
      </c>
    </row>
    <row r="43" spans="1:10" ht="15" x14ac:dyDescent="0.25">
      <c r="A43" s="52"/>
      <c r="B43" s="69" t="s">
        <v>46</v>
      </c>
      <c r="C43" s="53">
        <f t="shared" si="7"/>
        <v>1.0390000000000001</v>
      </c>
      <c r="D43" s="39">
        <f t="shared" si="1"/>
        <v>1774.4000000000003</v>
      </c>
      <c r="E43" s="39">
        <f t="shared" si="2"/>
        <v>1.7744000000000004</v>
      </c>
      <c r="F43" s="54">
        <f t="shared" si="3"/>
        <v>3.5488000000000008</v>
      </c>
      <c r="G43" s="39">
        <f t="shared" si="4"/>
        <v>2.8178539224526595</v>
      </c>
      <c r="H43" s="38">
        <f t="shared" si="5"/>
        <v>5.6357078449053191</v>
      </c>
      <c r="I43" s="39">
        <f t="shared" si="6"/>
        <v>4.3642921550946809</v>
      </c>
      <c r="J43" s="79" t="s">
        <v>63</v>
      </c>
    </row>
    <row r="44" spans="1:10" ht="15" x14ac:dyDescent="0.25">
      <c r="A44" s="52"/>
      <c r="B44" s="69" t="s">
        <v>47</v>
      </c>
      <c r="C44" s="53">
        <f t="shared" si="7"/>
        <v>0.87450000000000006</v>
      </c>
      <c r="D44" s="39">
        <f t="shared" si="1"/>
        <v>1445.4000000000003</v>
      </c>
      <c r="E44" s="39">
        <f t="shared" si="2"/>
        <v>1.4454000000000002</v>
      </c>
      <c r="F44" s="54">
        <f t="shared" si="3"/>
        <v>2.8908000000000005</v>
      </c>
      <c r="G44" s="39">
        <f t="shared" si="4"/>
        <v>3.4592500345924999</v>
      </c>
      <c r="H44" s="38">
        <f t="shared" si="5"/>
        <v>6.9185000691849998</v>
      </c>
      <c r="I44" s="39">
        <f t="shared" si="6"/>
        <v>3.0814999308150002</v>
      </c>
      <c r="J44" s="79" t="s">
        <v>63</v>
      </c>
    </row>
    <row r="45" spans="1:10" ht="15" x14ac:dyDescent="0.25">
      <c r="A45" s="55"/>
      <c r="B45" s="69" t="s">
        <v>48</v>
      </c>
      <c r="C45" s="53">
        <f t="shared" si="7"/>
        <v>1.014</v>
      </c>
      <c r="D45" s="39">
        <f t="shared" si="1"/>
        <v>1724.4</v>
      </c>
      <c r="E45" s="39">
        <f t="shared" si="2"/>
        <v>1.7244000000000002</v>
      </c>
      <c r="F45" s="54">
        <f t="shared" si="3"/>
        <v>3.4488000000000003</v>
      </c>
      <c r="G45" s="39">
        <f t="shared" si="4"/>
        <v>2.899559266991417</v>
      </c>
      <c r="H45" s="38">
        <f t="shared" si="5"/>
        <v>5.7991185339828339</v>
      </c>
      <c r="I45" s="39">
        <f t="shared" si="6"/>
        <v>4.2008814660171661</v>
      </c>
      <c r="J45" s="79" t="s">
        <v>63</v>
      </c>
    </row>
    <row r="46" spans="1:10" ht="15" x14ac:dyDescent="0.25">
      <c r="A46" s="55"/>
      <c r="B46" s="69" t="s">
        <v>49</v>
      </c>
      <c r="C46" s="53">
        <f>AVERAGE(K9:L9)</f>
        <v>1.0225</v>
      </c>
      <c r="D46" s="39">
        <f t="shared" si="1"/>
        <v>1741.4</v>
      </c>
      <c r="E46" s="39">
        <f t="shared" si="2"/>
        <v>1.7414000000000001</v>
      </c>
      <c r="F46" s="54">
        <f t="shared" si="3"/>
        <v>3.4828000000000001</v>
      </c>
      <c r="G46" s="39">
        <f t="shared" si="4"/>
        <v>2.8712530148156654</v>
      </c>
      <c r="H46" s="38">
        <f t="shared" si="5"/>
        <v>5.7425060296313308</v>
      </c>
      <c r="I46" s="39">
        <f t="shared" si="6"/>
        <v>4.2574939703686692</v>
      </c>
      <c r="J46" s="79" t="s">
        <v>63</v>
      </c>
    </row>
    <row r="47" spans="1:10" ht="15.75" thickBot="1" x14ac:dyDescent="0.3">
      <c r="A47" s="38"/>
      <c r="B47" s="70" t="s">
        <v>50</v>
      </c>
      <c r="C47" s="62">
        <f>AVERAGE(K10:L10)</f>
        <v>1.0495000000000001</v>
      </c>
      <c r="D47" s="63">
        <f>(C47-0.1518)/0.0005</f>
        <v>1795.4000000000003</v>
      </c>
      <c r="E47" s="63">
        <f t="shared" si="2"/>
        <v>1.7954000000000003</v>
      </c>
      <c r="F47" s="64">
        <f t="shared" si="3"/>
        <v>3.5908000000000007</v>
      </c>
      <c r="G47" s="63">
        <f t="shared" si="4"/>
        <v>2.7848947309791683</v>
      </c>
      <c r="H47" s="72">
        <f t="shared" si="5"/>
        <v>5.5697894619583366</v>
      </c>
      <c r="I47" s="63">
        <f t="shared" si="6"/>
        <v>4.4302105380416634</v>
      </c>
      <c r="J47" s="80" t="s">
        <v>63</v>
      </c>
    </row>
    <row r="48" spans="1:10" x14ac:dyDescent="0.2">
      <c r="A48" s="43"/>
      <c r="B48" s="42"/>
      <c r="C48" s="43"/>
      <c r="D48" s="43"/>
      <c r="E48" s="43"/>
      <c r="F48" s="43"/>
      <c r="G48" s="43"/>
      <c r="H48" s="43"/>
      <c r="I48" s="43"/>
      <c r="J48" s="43"/>
    </row>
    <row r="49" spans="1:10" x14ac:dyDescent="0.2">
      <c r="A49" s="43"/>
      <c r="B49" s="43"/>
      <c r="C49" s="44"/>
      <c r="D49" s="45"/>
      <c r="E49" s="45"/>
      <c r="F49" s="45"/>
      <c r="G49" s="46"/>
      <c r="H49" s="47"/>
      <c r="I49" s="43"/>
      <c r="J49" s="43"/>
    </row>
    <row r="50" spans="1:10" ht="15" x14ac:dyDescent="0.25">
      <c r="A50" s="48"/>
      <c r="B50" s="42"/>
      <c r="C50" s="49"/>
      <c r="D50" s="50"/>
      <c r="E50" s="50"/>
      <c r="F50" s="51"/>
      <c r="G50" s="50"/>
      <c r="H50" s="50"/>
      <c r="I50" s="43"/>
      <c r="J50" s="43"/>
    </row>
    <row r="51" spans="1:10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19" activeCellId="1" sqref="A2:I2 A19:I26"/>
    </sheetView>
  </sheetViews>
  <sheetFormatPr defaultRowHeight="12.75" x14ac:dyDescent="0.2"/>
  <cols>
    <col min="1" max="1" width="17.42578125" customWidth="1"/>
  </cols>
  <sheetData>
    <row r="1" spans="1:9" ht="13.5" thickBot="1" x14ac:dyDescent="0.25">
      <c r="A1" t="s">
        <v>64</v>
      </c>
    </row>
    <row r="2" spans="1:9" ht="39" thickBot="1" x14ac:dyDescent="0.25">
      <c r="B2" s="73" t="s">
        <v>38</v>
      </c>
      <c r="C2" s="74" t="s">
        <v>39</v>
      </c>
      <c r="D2" s="74" t="s">
        <v>40</v>
      </c>
      <c r="E2" s="74" t="s">
        <v>41</v>
      </c>
      <c r="F2" s="75" t="s">
        <v>42</v>
      </c>
      <c r="G2" s="76" t="s">
        <v>65</v>
      </c>
      <c r="H2" s="77" t="s">
        <v>62</v>
      </c>
    </row>
    <row r="3" spans="1:9" ht="15" x14ac:dyDescent="0.25">
      <c r="A3" s="56" t="s">
        <v>43</v>
      </c>
      <c r="B3" s="57">
        <v>1.022</v>
      </c>
      <c r="C3" s="58">
        <v>1740.4</v>
      </c>
      <c r="D3" s="58">
        <v>1.7404000000000002</v>
      </c>
      <c r="E3" s="59">
        <v>3.4808000000000003</v>
      </c>
      <c r="F3" s="58">
        <v>2.8729027809698917</v>
      </c>
      <c r="G3" s="71">
        <v>5.7458055619397834</v>
      </c>
      <c r="H3" s="58">
        <v>4.2541944380602166</v>
      </c>
      <c r="I3" s="78" t="s">
        <v>63</v>
      </c>
    </row>
    <row r="4" spans="1:9" ht="15" x14ac:dyDescent="0.25">
      <c r="A4" s="60" t="s">
        <v>44</v>
      </c>
      <c r="B4" s="53">
        <v>0.86650000000000005</v>
      </c>
      <c r="C4" s="39">
        <v>1429.4</v>
      </c>
      <c r="D4" s="39">
        <v>1.4294</v>
      </c>
      <c r="E4" s="54">
        <v>2.8588</v>
      </c>
      <c r="F4" s="39">
        <v>3.4979711767175039</v>
      </c>
      <c r="G4" s="38">
        <v>6.9959423534350078</v>
      </c>
      <c r="H4" s="39">
        <v>3.0040576465649922</v>
      </c>
      <c r="I4" s="79" t="s">
        <v>63</v>
      </c>
    </row>
    <row r="5" spans="1:9" ht="15" x14ac:dyDescent="0.25">
      <c r="A5" s="60" t="s">
        <v>51</v>
      </c>
      <c r="B5" s="53">
        <v>0.96049999999999991</v>
      </c>
      <c r="C5" s="39">
        <v>1617.3999999999999</v>
      </c>
      <c r="D5" s="39">
        <v>1.6173999999999999</v>
      </c>
      <c r="E5" s="54">
        <v>3.2347999999999999</v>
      </c>
      <c r="F5" s="39">
        <v>3.0913812291331766</v>
      </c>
      <c r="G5" s="38">
        <v>6.1827624582663532</v>
      </c>
      <c r="H5" s="39">
        <v>3.8172375417336468</v>
      </c>
      <c r="I5" s="79" t="s">
        <v>63</v>
      </c>
    </row>
    <row r="6" spans="1:9" ht="15" x14ac:dyDescent="0.25">
      <c r="A6" s="60" t="s">
        <v>46</v>
      </c>
      <c r="B6" s="53">
        <v>1.028</v>
      </c>
      <c r="C6" s="39">
        <v>1752.4</v>
      </c>
      <c r="D6" s="39">
        <v>1.7524000000000002</v>
      </c>
      <c r="E6" s="54">
        <v>3.5048000000000004</v>
      </c>
      <c r="F6" s="39">
        <v>2.8532298561972151</v>
      </c>
      <c r="G6" s="38">
        <v>5.7064597123944303</v>
      </c>
      <c r="H6" s="39">
        <v>4.2935402876055697</v>
      </c>
      <c r="I6" s="79" t="s">
        <v>63</v>
      </c>
    </row>
    <row r="7" spans="1:9" ht="15" x14ac:dyDescent="0.25">
      <c r="A7" s="60" t="s">
        <v>47</v>
      </c>
      <c r="B7" s="53">
        <v>0.91549999999999998</v>
      </c>
      <c r="C7" s="39">
        <v>1527.4</v>
      </c>
      <c r="D7" s="39">
        <v>1.5274000000000001</v>
      </c>
      <c r="E7" s="54">
        <v>3.0548000000000002</v>
      </c>
      <c r="F7" s="39">
        <v>3.2735367290821</v>
      </c>
      <c r="G7" s="38">
        <v>6.5470734581642001</v>
      </c>
      <c r="H7" s="39">
        <v>3.4529265418357999</v>
      </c>
      <c r="I7" s="79" t="s">
        <v>63</v>
      </c>
    </row>
    <row r="8" spans="1:9" ht="15" x14ac:dyDescent="0.25">
      <c r="A8" s="60" t="s">
        <v>48</v>
      </c>
      <c r="B8" s="53">
        <v>0.96199999999999997</v>
      </c>
      <c r="C8" s="39">
        <v>1620.4</v>
      </c>
      <c r="D8" s="39">
        <v>1.6204000000000001</v>
      </c>
      <c r="E8" s="54">
        <v>3.2408000000000001</v>
      </c>
      <c r="F8" s="39">
        <v>3.085657862256233</v>
      </c>
      <c r="G8" s="38">
        <v>6.1713157245124659</v>
      </c>
      <c r="H8" s="39">
        <v>3.8286842754875341</v>
      </c>
      <c r="I8" s="79" t="s">
        <v>63</v>
      </c>
    </row>
    <row r="9" spans="1:9" ht="15" x14ac:dyDescent="0.25">
      <c r="A9" s="60" t="s">
        <v>49</v>
      </c>
      <c r="B9" s="53">
        <v>0.85349999999999993</v>
      </c>
      <c r="C9" s="39">
        <v>1403.3999999999999</v>
      </c>
      <c r="D9" s="39">
        <v>1.4033999999999998</v>
      </c>
      <c r="E9" s="54">
        <v>2.8067999999999995</v>
      </c>
      <c r="F9" s="39">
        <v>3.5627761151489246</v>
      </c>
      <c r="G9" s="38">
        <v>7.1255522302978491</v>
      </c>
      <c r="H9" s="39">
        <v>2.8744477697021509</v>
      </c>
      <c r="I9" s="79" t="s">
        <v>63</v>
      </c>
    </row>
    <row r="10" spans="1:9" ht="15.75" thickBot="1" x14ac:dyDescent="0.3">
      <c r="A10" s="61" t="s">
        <v>50</v>
      </c>
      <c r="B10" s="62">
        <v>0.96049999999999991</v>
      </c>
      <c r="C10" s="63">
        <v>1617.3999999999999</v>
      </c>
      <c r="D10" s="63">
        <v>1.6173999999999999</v>
      </c>
      <c r="E10" s="64">
        <v>3.2347999999999999</v>
      </c>
      <c r="F10" s="63">
        <v>3.0913812291331766</v>
      </c>
      <c r="G10" s="72">
        <v>6.1827624582663532</v>
      </c>
      <c r="H10" s="63">
        <v>3.8172375417336468</v>
      </c>
      <c r="I10" s="80" t="s">
        <v>63</v>
      </c>
    </row>
    <row r="11" spans="1:9" ht="15" x14ac:dyDescent="0.25">
      <c r="A11" s="65" t="s">
        <v>55</v>
      </c>
      <c r="B11" s="57">
        <v>0.88900000000000001</v>
      </c>
      <c r="C11" s="58">
        <v>1474.4</v>
      </c>
      <c r="D11" s="58">
        <v>1.4744000000000002</v>
      </c>
      <c r="E11" s="59">
        <v>2.9488000000000003</v>
      </c>
      <c r="F11" s="58">
        <v>3.3912099837221916</v>
      </c>
      <c r="G11" s="71">
        <v>6.7824199674443832</v>
      </c>
      <c r="H11" s="58">
        <v>3.2175800325556168</v>
      </c>
      <c r="I11" s="78" t="s">
        <v>63</v>
      </c>
    </row>
    <row r="12" spans="1:9" ht="15" x14ac:dyDescent="0.25">
      <c r="A12" s="66" t="s">
        <v>56</v>
      </c>
      <c r="B12" s="53">
        <v>0.91599999999999993</v>
      </c>
      <c r="C12" s="39">
        <v>1528.3999999999999</v>
      </c>
      <c r="D12" s="39">
        <v>1.5283999999999998</v>
      </c>
      <c r="E12" s="54">
        <v>3.0567999999999995</v>
      </c>
      <c r="F12" s="39">
        <v>3.2713949227950803</v>
      </c>
      <c r="G12" s="38">
        <v>6.5427898455901605</v>
      </c>
      <c r="H12" s="39">
        <v>3.4572101544098395</v>
      </c>
      <c r="I12" s="79" t="s">
        <v>63</v>
      </c>
    </row>
    <row r="13" spans="1:9" ht="15" x14ac:dyDescent="0.25">
      <c r="A13" s="66" t="s">
        <v>61</v>
      </c>
      <c r="B13" s="53">
        <v>0.85650000000000004</v>
      </c>
      <c r="C13" s="39">
        <v>1409.4</v>
      </c>
      <c r="D13" s="39">
        <v>1.4094</v>
      </c>
      <c r="E13" s="54">
        <v>2.8188</v>
      </c>
      <c r="F13" s="39">
        <v>3.5476089115935858</v>
      </c>
      <c r="G13" s="38">
        <v>7.0952178231871716</v>
      </c>
      <c r="H13" s="39">
        <v>2.9047821768128284</v>
      </c>
      <c r="I13" s="79" t="s">
        <v>63</v>
      </c>
    </row>
    <row r="14" spans="1:9" ht="15" x14ac:dyDescent="0.25">
      <c r="A14" s="66" t="s">
        <v>52</v>
      </c>
      <c r="B14" s="53">
        <v>1.0305</v>
      </c>
      <c r="C14" s="39">
        <v>1757.4</v>
      </c>
      <c r="D14" s="39">
        <v>1.7574000000000001</v>
      </c>
      <c r="E14" s="54">
        <v>3.5148000000000001</v>
      </c>
      <c r="F14" s="39">
        <v>2.8451120974166382</v>
      </c>
      <c r="G14" s="38">
        <v>5.6902241948332763</v>
      </c>
      <c r="H14" s="39">
        <v>4.3097758051667237</v>
      </c>
      <c r="I14" s="79" t="s">
        <v>63</v>
      </c>
    </row>
    <row r="15" spans="1:9" ht="15" x14ac:dyDescent="0.25">
      <c r="A15" s="66" t="s">
        <v>53</v>
      </c>
      <c r="B15" s="53">
        <v>0.8155</v>
      </c>
      <c r="C15" s="39">
        <v>1327.3999999999999</v>
      </c>
      <c r="D15" s="39">
        <v>1.3273999999999999</v>
      </c>
      <c r="E15" s="54">
        <v>2.6547999999999998</v>
      </c>
      <c r="F15" s="39">
        <v>3.7667620913063131</v>
      </c>
      <c r="G15" s="38">
        <v>7.5335241826126262</v>
      </c>
      <c r="H15" s="39">
        <v>2.4664758173873738</v>
      </c>
      <c r="I15" s="79" t="s">
        <v>63</v>
      </c>
    </row>
    <row r="16" spans="1:9" ht="15" x14ac:dyDescent="0.25">
      <c r="A16" s="66" t="s">
        <v>57</v>
      </c>
      <c r="B16" s="53">
        <v>0.90949999999999998</v>
      </c>
      <c r="C16" s="39">
        <v>1515.4</v>
      </c>
      <c r="D16" s="39">
        <v>1.5154000000000001</v>
      </c>
      <c r="E16" s="54">
        <v>3.0308000000000002</v>
      </c>
      <c r="F16" s="39">
        <v>3.299458888742246</v>
      </c>
      <c r="G16" s="38">
        <v>6.598917777484492</v>
      </c>
      <c r="H16" s="39">
        <v>3.401082222515508</v>
      </c>
      <c r="I16" s="79" t="s">
        <v>63</v>
      </c>
    </row>
    <row r="17" spans="1:9" ht="15" x14ac:dyDescent="0.25">
      <c r="A17" s="66" t="s">
        <v>58</v>
      </c>
      <c r="B17" s="53">
        <v>0.99399999999999999</v>
      </c>
      <c r="C17" s="39">
        <v>1684.4</v>
      </c>
      <c r="D17" s="39">
        <v>1.6844000000000001</v>
      </c>
      <c r="E17" s="54">
        <v>3.3688000000000002</v>
      </c>
      <c r="F17" s="39">
        <v>2.9684160531940154</v>
      </c>
      <c r="G17" s="38">
        <v>5.9368321063880307</v>
      </c>
      <c r="H17" s="39">
        <v>4.0631678936119693</v>
      </c>
      <c r="I17" s="79" t="s">
        <v>63</v>
      </c>
    </row>
    <row r="18" spans="1:9" ht="15.75" thickBot="1" x14ac:dyDescent="0.3">
      <c r="A18" s="67" t="s">
        <v>54</v>
      </c>
      <c r="B18" s="62">
        <v>0.85850000000000004</v>
      </c>
      <c r="C18" s="63">
        <v>1413.4</v>
      </c>
      <c r="D18" s="63">
        <v>1.4134</v>
      </c>
      <c r="E18" s="64">
        <v>2.8268</v>
      </c>
      <c r="F18" s="63">
        <v>3.5375689825951606</v>
      </c>
      <c r="G18" s="72">
        <v>7.0751379651903212</v>
      </c>
      <c r="H18" s="63">
        <v>2.9248620348096788</v>
      </c>
      <c r="I18" s="80" t="s">
        <v>63</v>
      </c>
    </row>
    <row r="19" spans="1:9" ht="15" x14ac:dyDescent="0.25">
      <c r="A19" s="68" t="s">
        <v>43</v>
      </c>
      <c r="B19" s="57">
        <v>0.8095</v>
      </c>
      <c r="C19" s="58">
        <v>1315.3999999999999</v>
      </c>
      <c r="D19" s="58">
        <v>1.3153999999999999</v>
      </c>
      <c r="E19" s="59">
        <v>2.6307999999999998</v>
      </c>
      <c r="F19" s="58">
        <v>3.8011251330393798</v>
      </c>
      <c r="G19" s="71">
        <v>7.6022502660787596</v>
      </c>
      <c r="H19" s="58">
        <v>2.3977497339212404</v>
      </c>
      <c r="I19" s="78" t="s">
        <v>63</v>
      </c>
    </row>
    <row r="20" spans="1:9" ht="15" x14ac:dyDescent="0.25">
      <c r="A20" s="69" t="s">
        <v>44</v>
      </c>
      <c r="B20" s="53">
        <v>0.73799999999999999</v>
      </c>
      <c r="C20" s="39">
        <v>1172.4000000000001</v>
      </c>
      <c r="D20" s="39">
        <v>1.1724000000000001</v>
      </c>
      <c r="E20" s="54">
        <v>2.3448000000000002</v>
      </c>
      <c r="F20" s="39">
        <v>4.2647560559535993</v>
      </c>
      <c r="G20" s="38">
        <v>8.5295121119071986</v>
      </c>
      <c r="H20" s="39">
        <v>1.4704878880928014</v>
      </c>
      <c r="I20" s="79" t="s">
        <v>63</v>
      </c>
    </row>
    <row r="21" spans="1:9" ht="15" x14ac:dyDescent="0.25">
      <c r="A21" s="69" t="s">
        <v>60</v>
      </c>
      <c r="B21" s="53">
        <v>1.0665</v>
      </c>
      <c r="C21" s="39">
        <v>1829.4</v>
      </c>
      <c r="D21" s="39">
        <v>1.8294000000000001</v>
      </c>
      <c r="E21" s="54">
        <v>3.6588000000000003</v>
      </c>
      <c r="F21" s="39">
        <v>2.7331365475019131</v>
      </c>
      <c r="G21" s="38">
        <v>5.4662730950038263</v>
      </c>
      <c r="H21" s="39">
        <v>4.5337269049961737</v>
      </c>
      <c r="I21" s="79" t="s">
        <v>63</v>
      </c>
    </row>
    <row r="22" spans="1:9" ht="15" x14ac:dyDescent="0.25">
      <c r="A22" s="69" t="s">
        <v>46</v>
      </c>
      <c r="B22" s="53">
        <v>1.0390000000000001</v>
      </c>
      <c r="C22" s="39">
        <v>1774.4000000000003</v>
      </c>
      <c r="D22" s="39">
        <v>1.7744000000000004</v>
      </c>
      <c r="E22" s="54">
        <v>3.5488000000000008</v>
      </c>
      <c r="F22" s="39">
        <v>2.8178539224526595</v>
      </c>
      <c r="G22" s="38">
        <v>5.6357078449053191</v>
      </c>
      <c r="H22" s="39">
        <v>4.3642921550946809</v>
      </c>
      <c r="I22" s="79" t="s">
        <v>63</v>
      </c>
    </row>
    <row r="23" spans="1:9" ht="15" x14ac:dyDescent="0.25">
      <c r="A23" s="69" t="s">
        <v>47</v>
      </c>
      <c r="B23" s="53">
        <v>0.87450000000000006</v>
      </c>
      <c r="C23" s="39">
        <v>1445.4000000000003</v>
      </c>
      <c r="D23" s="39">
        <v>1.4454000000000002</v>
      </c>
      <c r="E23" s="54">
        <v>2.8908000000000005</v>
      </c>
      <c r="F23" s="39">
        <v>3.4592500345924999</v>
      </c>
      <c r="G23" s="38">
        <v>6.9185000691849998</v>
      </c>
      <c r="H23" s="39">
        <v>3.0814999308150002</v>
      </c>
      <c r="I23" s="79" t="s">
        <v>63</v>
      </c>
    </row>
    <row r="24" spans="1:9" ht="15" x14ac:dyDescent="0.25">
      <c r="A24" s="69" t="s">
        <v>48</v>
      </c>
      <c r="B24" s="53">
        <v>1.014</v>
      </c>
      <c r="C24" s="39">
        <v>1724.4</v>
      </c>
      <c r="D24" s="39">
        <v>1.7244000000000002</v>
      </c>
      <c r="E24" s="54">
        <v>3.4488000000000003</v>
      </c>
      <c r="F24" s="39">
        <v>2.899559266991417</v>
      </c>
      <c r="G24" s="38">
        <v>5.7991185339828339</v>
      </c>
      <c r="H24" s="39">
        <v>4.2008814660171661</v>
      </c>
      <c r="I24" s="79" t="s">
        <v>63</v>
      </c>
    </row>
    <row r="25" spans="1:9" ht="15" x14ac:dyDescent="0.25">
      <c r="A25" s="69" t="s">
        <v>49</v>
      </c>
      <c r="B25" s="53">
        <v>1.0225</v>
      </c>
      <c r="C25" s="39">
        <v>1741.4</v>
      </c>
      <c r="D25" s="39">
        <v>1.7414000000000001</v>
      </c>
      <c r="E25" s="54">
        <v>3.4828000000000001</v>
      </c>
      <c r="F25" s="39">
        <v>2.8712530148156654</v>
      </c>
      <c r="G25" s="38">
        <v>5.7425060296313308</v>
      </c>
      <c r="H25" s="39">
        <v>4.2574939703686692</v>
      </c>
      <c r="I25" s="79" t="s">
        <v>63</v>
      </c>
    </row>
    <row r="26" spans="1:9" ht="15.75" thickBot="1" x14ac:dyDescent="0.3">
      <c r="A26" s="70" t="s">
        <v>50</v>
      </c>
      <c r="B26" s="62">
        <v>1.0495000000000001</v>
      </c>
      <c r="C26" s="63">
        <v>1795.4000000000003</v>
      </c>
      <c r="D26" s="63">
        <v>1.7954000000000003</v>
      </c>
      <c r="E26" s="64">
        <v>3.5908000000000007</v>
      </c>
      <c r="F26" s="63">
        <v>2.7848947309791683</v>
      </c>
      <c r="G26" s="72">
        <v>5.5697894619583366</v>
      </c>
      <c r="H26" s="63">
        <v>4.4302105380416634</v>
      </c>
      <c r="I26" s="80" t="s">
        <v>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0"/>
    </sheetView>
  </sheetViews>
  <sheetFormatPr defaultRowHeight="12.75" x14ac:dyDescent="0.2"/>
  <sheetData>
    <row r="1" spans="1:9" ht="13.5" thickBot="1" x14ac:dyDescent="0.25">
      <c r="A1" t="s">
        <v>72</v>
      </c>
    </row>
    <row r="2" spans="1:9" ht="39" thickBot="1" x14ac:dyDescent="0.25">
      <c r="B2" s="73" t="s">
        <v>38</v>
      </c>
      <c r="C2" s="74" t="s">
        <v>39</v>
      </c>
      <c r="D2" s="74" t="s">
        <v>40</v>
      </c>
      <c r="E2" s="74" t="s">
        <v>41</v>
      </c>
      <c r="F2" s="75" t="s">
        <v>42</v>
      </c>
      <c r="G2" s="76" t="s">
        <v>66</v>
      </c>
      <c r="H2" s="77" t="s">
        <v>67</v>
      </c>
    </row>
    <row r="3" spans="1:9" ht="15" x14ac:dyDescent="0.25">
      <c r="A3" s="56" t="s">
        <v>43</v>
      </c>
      <c r="B3" s="57">
        <v>1.022</v>
      </c>
      <c r="C3" s="58">
        <v>1740.4</v>
      </c>
      <c r="D3" s="58">
        <v>1.7404000000000002</v>
      </c>
      <c r="E3" s="59">
        <v>3.4808000000000003</v>
      </c>
      <c r="F3" s="58">
        <v>2.8729027809698917</v>
      </c>
      <c r="G3" s="58">
        <v>2.8729027809698917</v>
      </c>
      <c r="H3" s="58">
        <f>8-G3</f>
        <v>5.1270972190301087</v>
      </c>
      <c r="I3" s="78" t="s">
        <v>68</v>
      </c>
    </row>
    <row r="4" spans="1:9" ht="15" x14ac:dyDescent="0.25">
      <c r="A4" s="60" t="s">
        <v>44</v>
      </c>
      <c r="B4" s="53">
        <v>0.86650000000000005</v>
      </c>
      <c r="C4" s="39">
        <v>1429.4</v>
      </c>
      <c r="D4" s="39">
        <v>1.4294</v>
      </c>
      <c r="E4" s="54">
        <v>2.8588</v>
      </c>
      <c r="F4" s="39">
        <v>3.4979711767175039</v>
      </c>
      <c r="G4" s="38">
        <f>F4*2</f>
        <v>6.9959423534350078</v>
      </c>
      <c r="H4" s="39">
        <f t="shared" ref="H4:H10" si="0">8-G4</f>
        <v>1.0040576465649922</v>
      </c>
      <c r="I4" s="79" t="s">
        <v>68</v>
      </c>
    </row>
    <row r="5" spans="1:9" ht="15" x14ac:dyDescent="0.25">
      <c r="A5" s="60" t="s">
        <v>51</v>
      </c>
      <c r="B5" s="53">
        <v>0.96049999999999991</v>
      </c>
      <c r="C5" s="39">
        <v>1617.3999999999999</v>
      </c>
      <c r="D5" s="39">
        <v>1.6173999999999999</v>
      </c>
      <c r="E5" s="54">
        <v>3.2347999999999999</v>
      </c>
      <c r="F5" s="39">
        <v>3.0913812291331766</v>
      </c>
      <c r="G5" s="39">
        <v>3.0913812291331766</v>
      </c>
      <c r="H5" s="39">
        <f t="shared" si="0"/>
        <v>4.9086187708668234</v>
      </c>
      <c r="I5" s="79" t="s">
        <v>68</v>
      </c>
    </row>
    <row r="6" spans="1:9" ht="15" x14ac:dyDescent="0.25">
      <c r="A6" s="60" t="s">
        <v>46</v>
      </c>
      <c r="B6" s="53">
        <v>1.028</v>
      </c>
      <c r="C6" s="39">
        <v>1752.4</v>
      </c>
      <c r="D6" s="39">
        <v>1.7524000000000002</v>
      </c>
      <c r="E6" s="54">
        <v>3.5048000000000004</v>
      </c>
      <c r="F6" s="39">
        <v>2.8532298561972151</v>
      </c>
      <c r="G6" s="39">
        <v>2.8532298561972151</v>
      </c>
      <c r="H6" s="39">
        <f t="shared" si="0"/>
        <v>5.1467701438027849</v>
      </c>
      <c r="I6" s="79" t="s">
        <v>68</v>
      </c>
    </row>
    <row r="7" spans="1:9" ht="15" x14ac:dyDescent="0.25">
      <c r="A7" s="60" t="s">
        <v>47</v>
      </c>
      <c r="B7" s="53">
        <v>0.91549999999999998</v>
      </c>
      <c r="C7" s="39">
        <v>1527.4</v>
      </c>
      <c r="D7" s="39">
        <v>1.5274000000000001</v>
      </c>
      <c r="E7" s="54">
        <v>3.0548000000000002</v>
      </c>
      <c r="F7" s="39">
        <v>3.2735367290821</v>
      </c>
      <c r="G7" s="38">
        <f t="shared" ref="G7:G10" si="1">F7*2</f>
        <v>6.5470734581642001</v>
      </c>
      <c r="H7" s="39">
        <f t="shared" si="0"/>
        <v>1.4529265418357999</v>
      </c>
      <c r="I7" s="79" t="s">
        <v>68</v>
      </c>
    </row>
    <row r="8" spans="1:9" ht="15" x14ac:dyDescent="0.25">
      <c r="A8" s="60" t="s">
        <v>48</v>
      </c>
      <c r="B8" s="53">
        <v>0.96199999999999997</v>
      </c>
      <c r="C8" s="39">
        <v>1620.4</v>
      </c>
      <c r="D8" s="39">
        <v>1.6204000000000001</v>
      </c>
      <c r="E8" s="54">
        <v>3.2408000000000001</v>
      </c>
      <c r="F8" s="39">
        <v>3.085657862256233</v>
      </c>
      <c r="G8" s="38">
        <f t="shared" si="1"/>
        <v>6.1713157245124659</v>
      </c>
      <c r="H8" s="39">
        <f t="shared" si="0"/>
        <v>1.8286842754875341</v>
      </c>
      <c r="I8" s="79" t="s">
        <v>68</v>
      </c>
    </row>
    <row r="9" spans="1:9" ht="15" x14ac:dyDescent="0.25">
      <c r="A9" s="60" t="s">
        <v>49</v>
      </c>
      <c r="B9" s="53">
        <v>0.85349999999999993</v>
      </c>
      <c r="C9" s="39">
        <v>1403.3999999999999</v>
      </c>
      <c r="D9" s="39">
        <v>1.4033999999999998</v>
      </c>
      <c r="E9" s="54">
        <v>2.8067999999999995</v>
      </c>
      <c r="F9" s="39">
        <v>3.5627761151489246</v>
      </c>
      <c r="G9" s="39">
        <v>3.5627761151489246</v>
      </c>
      <c r="H9" s="39">
        <f t="shared" si="0"/>
        <v>4.4372238848510754</v>
      </c>
      <c r="I9" s="79" t="s">
        <v>68</v>
      </c>
    </row>
    <row r="10" spans="1:9" ht="15.75" thickBot="1" x14ac:dyDescent="0.3">
      <c r="A10" s="61" t="s">
        <v>50</v>
      </c>
      <c r="B10" s="62">
        <v>0.96049999999999991</v>
      </c>
      <c r="C10" s="63">
        <v>1617.3999999999999</v>
      </c>
      <c r="D10" s="63">
        <v>1.6173999999999999</v>
      </c>
      <c r="E10" s="64">
        <v>3.2347999999999999</v>
      </c>
      <c r="F10" s="63">
        <v>3.0913812291331766</v>
      </c>
      <c r="G10" s="72">
        <f t="shared" si="1"/>
        <v>6.1827624582663532</v>
      </c>
      <c r="H10" s="63">
        <f t="shared" si="0"/>
        <v>1.8172375417336468</v>
      </c>
      <c r="I10" s="80" t="s">
        <v>68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M6" sqref="M6"/>
    </sheetView>
  </sheetViews>
  <sheetFormatPr defaultRowHeight="12.75" x14ac:dyDescent="0.2"/>
  <cols>
    <col min="1" max="1" width="13.140625" customWidth="1"/>
    <col min="10" max="10" width="3.28515625" customWidth="1"/>
  </cols>
  <sheetData>
    <row r="1" spans="1:9" ht="13.5" thickBot="1" x14ac:dyDescent="0.25">
      <c r="A1" t="s">
        <v>72</v>
      </c>
    </row>
    <row r="2" spans="1:9" ht="39" thickBot="1" x14ac:dyDescent="0.25">
      <c r="B2" s="73" t="s">
        <v>38</v>
      </c>
      <c r="C2" s="74" t="s">
        <v>39</v>
      </c>
      <c r="D2" s="74" t="s">
        <v>40</v>
      </c>
      <c r="E2" s="74" t="s">
        <v>41</v>
      </c>
      <c r="F2" s="75" t="s">
        <v>42</v>
      </c>
      <c r="G2" s="76" t="s">
        <v>66</v>
      </c>
      <c r="H2" s="77" t="s">
        <v>67</v>
      </c>
    </row>
    <row r="3" spans="1:9" ht="15" x14ac:dyDescent="0.25">
      <c r="A3" s="56" t="s">
        <v>43</v>
      </c>
      <c r="B3" s="57">
        <v>1.022</v>
      </c>
      <c r="C3" s="58">
        <v>1740.4</v>
      </c>
      <c r="D3" s="58">
        <v>1.7404000000000002</v>
      </c>
      <c r="E3" s="59">
        <v>3.4808000000000003</v>
      </c>
      <c r="F3" s="58">
        <v>2.8729027809698917</v>
      </c>
      <c r="G3" s="58">
        <v>2.8729027809698917</v>
      </c>
      <c r="H3" s="58">
        <f>8-G3</f>
        <v>5.1270972190301087</v>
      </c>
      <c r="I3" s="78" t="s">
        <v>68</v>
      </c>
    </row>
    <row r="4" spans="1:9" ht="15" x14ac:dyDescent="0.25">
      <c r="A4" s="60" t="s">
        <v>44</v>
      </c>
      <c r="B4" s="53">
        <v>0.86650000000000005</v>
      </c>
      <c r="C4" s="39">
        <v>1429.4</v>
      </c>
      <c r="D4" s="39">
        <v>1.4294</v>
      </c>
      <c r="E4" s="54">
        <v>2.8588</v>
      </c>
      <c r="F4" s="39">
        <v>3.4979711767175039</v>
      </c>
      <c r="G4" s="38">
        <f>F4*2</f>
        <v>6.9959423534350078</v>
      </c>
      <c r="H4" s="39">
        <f t="shared" ref="H4:H10" si="0">8-G4</f>
        <v>1.0040576465649922</v>
      </c>
      <c r="I4" s="79" t="s">
        <v>68</v>
      </c>
    </row>
    <row r="5" spans="1:9" ht="15" x14ac:dyDescent="0.25">
      <c r="A5" s="60" t="s">
        <v>51</v>
      </c>
      <c r="B5" s="53">
        <v>0.96049999999999991</v>
      </c>
      <c r="C5" s="39">
        <v>1617.3999999999999</v>
      </c>
      <c r="D5" s="39">
        <v>1.6173999999999999</v>
      </c>
      <c r="E5" s="54">
        <v>3.2347999999999999</v>
      </c>
      <c r="F5" s="39">
        <v>3.0913812291331766</v>
      </c>
      <c r="G5" s="39">
        <v>3.0913812291331766</v>
      </c>
      <c r="H5" s="39">
        <f t="shared" si="0"/>
        <v>4.9086187708668234</v>
      </c>
      <c r="I5" s="79" t="s">
        <v>68</v>
      </c>
    </row>
    <row r="6" spans="1:9" ht="15" x14ac:dyDescent="0.25">
      <c r="A6" s="60" t="s">
        <v>46</v>
      </c>
      <c r="B6" s="53">
        <v>1.028</v>
      </c>
      <c r="C6" s="39">
        <v>1752.4</v>
      </c>
      <c r="D6" s="39">
        <v>1.7524000000000002</v>
      </c>
      <c r="E6" s="54">
        <v>3.5048000000000004</v>
      </c>
      <c r="F6" s="39">
        <v>2.8532298561972151</v>
      </c>
      <c r="G6" s="39">
        <v>2.8532298561972151</v>
      </c>
      <c r="H6" s="39">
        <f t="shared" si="0"/>
        <v>5.1467701438027849</v>
      </c>
      <c r="I6" s="79" t="s">
        <v>68</v>
      </c>
    </row>
    <row r="7" spans="1:9" ht="15" x14ac:dyDescent="0.25">
      <c r="A7" s="60" t="s">
        <v>47</v>
      </c>
      <c r="B7" s="53">
        <v>0.91549999999999998</v>
      </c>
      <c r="C7" s="39">
        <v>1527.4</v>
      </c>
      <c r="D7" s="39">
        <v>1.5274000000000001</v>
      </c>
      <c r="E7" s="54">
        <v>3.0548000000000002</v>
      </c>
      <c r="F7" s="39">
        <v>3.2735367290821</v>
      </c>
      <c r="G7" s="38">
        <f t="shared" ref="G7:G10" si="1">F7*2</f>
        <v>6.5470734581642001</v>
      </c>
      <c r="H7" s="39">
        <f t="shared" si="0"/>
        <v>1.4529265418357999</v>
      </c>
      <c r="I7" s="79" t="s">
        <v>68</v>
      </c>
    </row>
    <row r="8" spans="1:9" ht="15" x14ac:dyDescent="0.25">
      <c r="A8" s="60" t="s">
        <v>48</v>
      </c>
      <c r="B8" s="53">
        <v>0.96199999999999997</v>
      </c>
      <c r="C8" s="39">
        <v>1620.4</v>
      </c>
      <c r="D8" s="39">
        <v>1.6204000000000001</v>
      </c>
      <c r="E8" s="54">
        <v>3.2408000000000001</v>
      </c>
      <c r="F8" s="39">
        <v>3.085657862256233</v>
      </c>
      <c r="G8" s="38">
        <f t="shared" si="1"/>
        <v>6.1713157245124659</v>
      </c>
      <c r="H8" s="39">
        <f t="shared" si="0"/>
        <v>1.8286842754875341</v>
      </c>
      <c r="I8" s="79" t="s">
        <v>68</v>
      </c>
    </row>
    <row r="9" spans="1:9" ht="15" x14ac:dyDescent="0.25">
      <c r="A9" s="60" t="s">
        <v>49</v>
      </c>
      <c r="B9" s="53">
        <v>0.85349999999999993</v>
      </c>
      <c r="C9" s="39">
        <v>1403.3999999999999</v>
      </c>
      <c r="D9" s="39">
        <v>1.4033999999999998</v>
      </c>
      <c r="E9" s="54">
        <v>2.8067999999999995</v>
      </c>
      <c r="F9" s="39">
        <v>3.5627761151489246</v>
      </c>
      <c r="G9" s="39">
        <v>3.5627761151489246</v>
      </c>
      <c r="H9" s="39">
        <f t="shared" si="0"/>
        <v>4.4372238848510754</v>
      </c>
      <c r="I9" s="79" t="s">
        <v>68</v>
      </c>
    </row>
    <row r="10" spans="1:9" ht="15.75" thickBot="1" x14ac:dyDescent="0.3">
      <c r="A10" s="61" t="s">
        <v>50</v>
      </c>
      <c r="B10" s="62">
        <v>0.96049999999999991</v>
      </c>
      <c r="C10" s="63">
        <v>1617.3999999999999</v>
      </c>
      <c r="D10" s="63">
        <v>1.6173999999999999</v>
      </c>
      <c r="E10" s="64">
        <v>3.2347999999999999</v>
      </c>
      <c r="F10" s="63">
        <v>3.0913812291331766</v>
      </c>
      <c r="G10" s="72">
        <f t="shared" si="1"/>
        <v>6.1827624582663532</v>
      </c>
      <c r="H10" s="63">
        <f t="shared" si="0"/>
        <v>1.8172375417336468</v>
      </c>
      <c r="I10" s="80" t="s">
        <v>68</v>
      </c>
    </row>
    <row r="12" spans="1:9" ht="13.5" thickBot="1" x14ac:dyDescent="0.25">
      <c r="A12" t="s">
        <v>70</v>
      </c>
    </row>
    <row r="13" spans="1:9" ht="39" thickBot="1" x14ac:dyDescent="0.25">
      <c r="B13" s="73" t="s">
        <v>38</v>
      </c>
      <c r="C13" s="74" t="s">
        <v>39</v>
      </c>
      <c r="D13" s="74" t="s">
        <v>40</v>
      </c>
      <c r="E13" s="74" t="s">
        <v>41</v>
      </c>
      <c r="F13" s="75" t="s">
        <v>42</v>
      </c>
      <c r="G13" s="76" t="s">
        <v>66</v>
      </c>
      <c r="H13" s="81" t="s">
        <v>67</v>
      </c>
      <c r="I13" s="82" t="s">
        <v>69</v>
      </c>
    </row>
    <row r="14" spans="1:9" ht="15" x14ac:dyDescent="0.25">
      <c r="A14" s="65" t="s">
        <v>55</v>
      </c>
      <c r="B14" s="57">
        <v>0.88900000000000001</v>
      </c>
      <c r="C14" s="58">
        <v>1474.4</v>
      </c>
      <c r="D14" s="58">
        <v>1.4744000000000002</v>
      </c>
      <c r="E14" s="59">
        <v>2.9488000000000003</v>
      </c>
      <c r="F14" s="58">
        <v>3.3912099837221916</v>
      </c>
      <c r="G14" s="58">
        <v>3.3912099837221916</v>
      </c>
      <c r="H14" s="58">
        <f>10-G14</f>
        <v>6.6087900162778084</v>
      </c>
      <c r="I14" s="78" t="s">
        <v>63</v>
      </c>
    </row>
    <row r="15" spans="1:9" ht="15" x14ac:dyDescent="0.25">
      <c r="A15" s="66" t="s">
        <v>56</v>
      </c>
      <c r="B15" s="53">
        <v>0.91599999999999993</v>
      </c>
      <c r="C15" s="39">
        <v>1528.3999999999999</v>
      </c>
      <c r="D15" s="39">
        <v>1.5283999999999998</v>
      </c>
      <c r="E15" s="54">
        <v>3.0567999999999995</v>
      </c>
      <c r="F15" s="39">
        <v>3.2713949227950803</v>
      </c>
      <c r="G15" s="39">
        <v>3.2713949227950803</v>
      </c>
      <c r="H15" s="39">
        <f t="shared" ref="H15:H21" si="2">10-G15</f>
        <v>6.7286050772049197</v>
      </c>
      <c r="I15" s="79" t="s">
        <v>63</v>
      </c>
    </row>
    <row r="16" spans="1:9" ht="15" x14ac:dyDescent="0.25">
      <c r="A16" s="66" t="s">
        <v>61</v>
      </c>
      <c r="B16" s="53">
        <v>0.85650000000000004</v>
      </c>
      <c r="C16" s="39">
        <v>1409.4</v>
      </c>
      <c r="D16" s="39">
        <v>1.4094</v>
      </c>
      <c r="E16" s="54">
        <v>2.8188</v>
      </c>
      <c r="F16" s="39">
        <v>3.5476089115935858</v>
      </c>
      <c r="G16" s="83">
        <f>F16*2</f>
        <v>7.0952178231871716</v>
      </c>
      <c r="H16" s="39">
        <f t="shared" si="2"/>
        <v>2.9047821768128284</v>
      </c>
      <c r="I16" s="79" t="s">
        <v>63</v>
      </c>
    </row>
    <row r="17" spans="1:10" ht="15" x14ac:dyDescent="0.25">
      <c r="A17" s="66" t="s">
        <v>52</v>
      </c>
      <c r="B17" s="53">
        <v>1.0305</v>
      </c>
      <c r="C17" s="39">
        <v>1757.4</v>
      </c>
      <c r="D17" s="39">
        <v>1.7574000000000001</v>
      </c>
      <c r="E17" s="54">
        <v>3.5148000000000001</v>
      </c>
      <c r="F17" s="39">
        <v>2.8451120974166382</v>
      </c>
      <c r="G17" s="39">
        <v>2.8451120974166382</v>
      </c>
      <c r="H17" s="39">
        <f t="shared" si="2"/>
        <v>7.1548879025833614</v>
      </c>
      <c r="I17" s="79" t="s">
        <v>63</v>
      </c>
    </row>
    <row r="18" spans="1:10" ht="15" x14ac:dyDescent="0.25">
      <c r="A18" s="66" t="s">
        <v>53</v>
      </c>
      <c r="B18" s="53">
        <v>0.8155</v>
      </c>
      <c r="C18" s="39">
        <v>1327.3999999999999</v>
      </c>
      <c r="D18" s="39">
        <v>1.3273999999999999</v>
      </c>
      <c r="E18" s="54">
        <v>2.6547999999999998</v>
      </c>
      <c r="F18" s="39">
        <v>3.7667620913063131</v>
      </c>
      <c r="G18" s="83">
        <f>F18*3</f>
        <v>11.300286273918939</v>
      </c>
      <c r="H18" s="39">
        <f t="shared" si="2"/>
        <v>-1.3002862739189389</v>
      </c>
      <c r="I18" s="79" t="s">
        <v>63</v>
      </c>
      <c r="J18">
        <v>10</v>
      </c>
    </row>
    <row r="19" spans="1:10" ht="15" x14ac:dyDescent="0.25">
      <c r="A19" s="66" t="s">
        <v>57</v>
      </c>
      <c r="B19" s="53">
        <v>0.90949999999999998</v>
      </c>
      <c r="C19" s="39">
        <v>1515.4</v>
      </c>
      <c r="D19" s="39">
        <v>1.5154000000000001</v>
      </c>
      <c r="E19" s="54">
        <v>3.0308000000000002</v>
      </c>
      <c r="F19" s="39">
        <v>3.299458888742246</v>
      </c>
      <c r="G19" s="83">
        <f>F19*2</f>
        <v>6.598917777484492</v>
      </c>
      <c r="H19" s="39">
        <f t="shared" si="2"/>
        <v>3.401082222515508</v>
      </c>
      <c r="I19" s="79" t="s">
        <v>63</v>
      </c>
    </row>
    <row r="20" spans="1:10" ht="15" x14ac:dyDescent="0.25">
      <c r="A20" s="66" t="s">
        <v>58</v>
      </c>
      <c r="B20" s="53">
        <v>0.99399999999999999</v>
      </c>
      <c r="C20" s="39">
        <v>1684.4</v>
      </c>
      <c r="D20" s="39">
        <v>1.6844000000000001</v>
      </c>
      <c r="E20" s="54">
        <v>3.3688000000000002</v>
      </c>
      <c r="F20" s="39">
        <v>2.9684160531940154</v>
      </c>
      <c r="G20" s="83">
        <f>F20*2</f>
        <v>5.9368321063880307</v>
      </c>
      <c r="H20" s="39">
        <f t="shared" si="2"/>
        <v>4.0631678936119693</v>
      </c>
      <c r="I20" s="79" t="s">
        <v>63</v>
      </c>
    </row>
    <row r="21" spans="1:10" ht="15.75" thickBot="1" x14ac:dyDescent="0.3">
      <c r="A21" s="67" t="s">
        <v>54</v>
      </c>
      <c r="B21" s="62">
        <v>0.85850000000000004</v>
      </c>
      <c r="C21" s="63">
        <v>1413.4</v>
      </c>
      <c r="D21" s="63">
        <v>1.4134</v>
      </c>
      <c r="E21" s="64">
        <v>2.8268</v>
      </c>
      <c r="F21" s="63">
        <v>3.5375689825951606</v>
      </c>
      <c r="G21" s="84">
        <f>F21*2</f>
        <v>7.0751379651903212</v>
      </c>
      <c r="H21" s="63">
        <f t="shared" si="2"/>
        <v>2.9248620348096788</v>
      </c>
      <c r="I21" s="80" t="s">
        <v>63</v>
      </c>
    </row>
    <row r="23" spans="1:10" ht="13.5" thickBot="1" x14ac:dyDescent="0.25">
      <c r="A23" t="s">
        <v>71</v>
      </c>
    </row>
    <row r="24" spans="1:10" ht="39" thickBot="1" x14ac:dyDescent="0.25">
      <c r="B24" s="73" t="s">
        <v>38</v>
      </c>
      <c r="C24" s="74" t="s">
        <v>39</v>
      </c>
      <c r="D24" s="74" t="s">
        <v>40</v>
      </c>
      <c r="E24" s="74" t="s">
        <v>41</v>
      </c>
      <c r="F24" s="75" t="s">
        <v>42</v>
      </c>
      <c r="G24" s="76" t="s">
        <v>66</v>
      </c>
      <c r="H24" s="81" t="s">
        <v>67</v>
      </c>
      <c r="I24" s="82" t="s">
        <v>69</v>
      </c>
    </row>
    <row r="25" spans="1:10" ht="15" x14ac:dyDescent="0.25">
      <c r="A25" s="68" t="s">
        <v>43</v>
      </c>
      <c r="B25" s="57">
        <v>0.8095</v>
      </c>
      <c r="C25" s="58">
        <v>1315.3999999999999</v>
      </c>
      <c r="D25" s="58">
        <v>1.3153999999999999</v>
      </c>
      <c r="E25" s="59">
        <v>2.6307999999999998</v>
      </c>
      <c r="F25" s="58">
        <v>3.8011251330393798</v>
      </c>
      <c r="G25" s="58">
        <v>3.3912099837221898</v>
      </c>
      <c r="H25" s="58">
        <f>10-G25</f>
        <v>6.6087900162778102</v>
      </c>
      <c r="I25" s="78" t="s">
        <v>63</v>
      </c>
    </row>
    <row r="26" spans="1:10" ht="15" x14ac:dyDescent="0.25">
      <c r="A26" s="69" t="s">
        <v>44</v>
      </c>
      <c r="B26" s="53">
        <v>0.73799999999999999</v>
      </c>
      <c r="C26" s="39">
        <v>1172.4000000000001</v>
      </c>
      <c r="D26" s="39">
        <v>1.1724000000000001</v>
      </c>
      <c r="E26" s="54">
        <v>2.3448000000000002</v>
      </c>
      <c r="F26" s="39">
        <v>4.2647560559535993</v>
      </c>
      <c r="G26" s="39">
        <f>F26*3</f>
        <v>12.794268167860798</v>
      </c>
      <c r="H26" s="39">
        <f t="shared" ref="H26:H32" si="3">10-G26</f>
        <v>-2.7942681678607979</v>
      </c>
      <c r="I26" s="79" t="s">
        <v>63</v>
      </c>
      <c r="J26">
        <v>10</v>
      </c>
    </row>
    <row r="27" spans="1:10" ht="15" x14ac:dyDescent="0.25">
      <c r="A27" s="69" t="s">
        <v>60</v>
      </c>
      <c r="B27" s="53">
        <v>1.0665</v>
      </c>
      <c r="C27" s="39">
        <v>1829.4</v>
      </c>
      <c r="D27" s="39">
        <v>1.8294000000000001</v>
      </c>
      <c r="E27" s="54">
        <v>3.6588000000000003</v>
      </c>
      <c r="F27" s="39">
        <v>2.7331365475019131</v>
      </c>
      <c r="G27" s="39">
        <v>2.7331365475019131</v>
      </c>
      <c r="H27" s="39">
        <f t="shared" si="3"/>
        <v>7.2668634524980869</v>
      </c>
      <c r="I27" s="79" t="s">
        <v>63</v>
      </c>
    </row>
    <row r="28" spans="1:10" ht="15" x14ac:dyDescent="0.25">
      <c r="A28" s="69" t="s">
        <v>46</v>
      </c>
      <c r="B28" s="53">
        <v>1.0390000000000001</v>
      </c>
      <c r="C28" s="39">
        <v>1774.4000000000003</v>
      </c>
      <c r="D28" s="39">
        <v>1.7744000000000004</v>
      </c>
      <c r="E28" s="54">
        <v>3.5488000000000008</v>
      </c>
      <c r="F28" s="39">
        <v>2.8178539224526595</v>
      </c>
      <c r="G28" s="39">
        <v>2.8451120974166382</v>
      </c>
      <c r="H28" s="39">
        <f t="shared" si="3"/>
        <v>7.1548879025833614</v>
      </c>
      <c r="I28" s="79" t="s">
        <v>63</v>
      </c>
    </row>
    <row r="29" spans="1:10" ht="15" x14ac:dyDescent="0.25">
      <c r="A29" s="69" t="s">
        <v>47</v>
      </c>
      <c r="B29" s="53">
        <v>0.87450000000000006</v>
      </c>
      <c r="C29" s="39">
        <v>1445.4000000000003</v>
      </c>
      <c r="D29" s="39">
        <v>1.4454000000000002</v>
      </c>
      <c r="E29" s="54">
        <v>2.8908000000000005</v>
      </c>
      <c r="F29" s="39">
        <v>3.4592500345924999</v>
      </c>
      <c r="G29" s="83">
        <f>F29*3</f>
        <v>10.377750103777499</v>
      </c>
      <c r="H29" s="39">
        <f t="shared" si="3"/>
        <v>-0.37775010377749929</v>
      </c>
      <c r="I29" s="79" t="s">
        <v>63</v>
      </c>
      <c r="J29">
        <v>10</v>
      </c>
    </row>
    <row r="30" spans="1:10" ht="15" x14ac:dyDescent="0.25">
      <c r="A30" s="69" t="s">
        <v>48</v>
      </c>
      <c r="B30" s="53">
        <v>1.014</v>
      </c>
      <c r="C30" s="39">
        <v>1724.4</v>
      </c>
      <c r="D30" s="39">
        <v>1.7244000000000002</v>
      </c>
      <c r="E30" s="54">
        <v>3.4488000000000003</v>
      </c>
      <c r="F30" s="39">
        <v>2.899559266991417</v>
      </c>
      <c r="G30" s="83">
        <f>F30*3</f>
        <v>8.6986778009742505</v>
      </c>
      <c r="H30" s="39">
        <f t="shared" si="3"/>
        <v>1.3013221990257495</v>
      </c>
      <c r="I30" s="79" t="s">
        <v>63</v>
      </c>
    </row>
    <row r="31" spans="1:10" ht="15" x14ac:dyDescent="0.25">
      <c r="A31" s="69" t="s">
        <v>49</v>
      </c>
      <c r="B31" s="53">
        <v>1.0225</v>
      </c>
      <c r="C31" s="39">
        <v>1741.4</v>
      </c>
      <c r="D31" s="39">
        <v>1.7414000000000001</v>
      </c>
      <c r="E31" s="54">
        <v>3.4828000000000001</v>
      </c>
      <c r="F31" s="39">
        <v>2.8712530148156654</v>
      </c>
      <c r="G31" s="83">
        <f>F31*2</f>
        <v>5.7425060296313308</v>
      </c>
      <c r="H31" s="39">
        <f t="shared" si="3"/>
        <v>4.2574939703686692</v>
      </c>
      <c r="I31" s="79" t="s">
        <v>63</v>
      </c>
    </row>
    <row r="32" spans="1:10" ht="15.75" thickBot="1" x14ac:dyDescent="0.3">
      <c r="A32" s="70" t="s">
        <v>50</v>
      </c>
      <c r="B32" s="62">
        <v>1.0495000000000001</v>
      </c>
      <c r="C32" s="63">
        <v>1795.4000000000003</v>
      </c>
      <c r="D32" s="63">
        <v>1.7954000000000003</v>
      </c>
      <c r="E32" s="64">
        <v>3.5908000000000007</v>
      </c>
      <c r="F32" s="63">
        <v>2.7848947309791683</v>
      </c>
      <c r="G32" s="84">
        <f>F32*3</f>
        <v>8.3546841929375049</v>
      </c>
      <c r="H32" s="63">
        <f t="shared" si="3"/>
        <v>1.6453158070624951</v>
      </c>
      <c r="I32" s="80" t="s">
        <v>63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0"/>
    </sheetView>
  </sheetViews>
  <sheetFormatPr defaultRowHeight="12.75" x14ac:dyDescent="0.2"/>
  <cols>
    <col min="1" max="1" width="13.85546875" customWidth="1"/>
    <col min="10" max="10" width="3" customWidth="1"/>
  </cols>
  <sheetData>
    <row r="1" spans="1:10" ht="13.5" thickBot="1" x14ac:dyDescent="0.25">
      <c r="A1" t="s">
        <v>70</v>
      </c>
    </row>
    <row r="2" spans="1:10" ht="39" thickBot="1" x14ac:dyDescent="0.25">
      <c r="B2" s="73" t="s">
        <v>38</v>
      </c>
      <c r="C2" s="74" t="s">
        <v>39</v>
      </c>
      <c r="D2" s="74" t="s">
        <v>40</v>
      </c>
      <c r="E2" s="74" t="s">
        <v>41</v>
      </c>
      <c r="F2" s="75" t="s">
        <v>42</v>
      </c>
      <c r="G2" s="76" t="s">
        <v>66</v>
      </c>
      <c r="H2" s="81" t="s">
        <v>67</v>
      </c>
      <c r="I2" s="82" t="s">
        <v>69</v>
      </c>
    </row>
    <row r="3" spans="1:10" ht="15" x14ac:dyDescent="0.25">
      <c r="A3" s="65" t="s">
        <v>55</v>
      </c>
      <c r="B3" s="57">
        <v>0.88900000000000001</v>
      </c>
      <c r="C3" s="58">
        <v>1474.4</v>
      </c>
      <c r="D3" s="58">
        <v>1.4744000000000002</v>
      </c>
      <c r="E3" s="59">
        <v>2.9488000000000003</v>
      </c>
      <c r="F3" s="58">
        <v>3.3912099837221916</v>
      </c>
      <c r="G3" s="58">
        <v>3.3912099837221916</v>
      </c>
      <c r="H3" s="58">
        <f>10-G3</f>
        <v>6.6087900162778084</v>
      </c>
      <c r="I3" s="78" t="s">
        <v>63</v>
      </c>
    </row>
    <row r="4" spans="1:10" ht="15" x14ac:dyDescent="0.25">
      <c r="A4" s="66" t="s">
        <v>56</v>
      </c>
      <c r="B4" s="53">
        <v>0.91599999999999993</v>
      </c>
      <c r="C4" s="39">
        <v>1528.3999999999999</v>
      </c>
      <c r="D4" s="39">
        <v>1.5283999999999998</v>
      </c>
      <c r="E4" s="54">
        <v>3.0567999999999995</v>
      </c>
      <c r="F4" s="39">
        <v>3.2713949227950803</v>
      </c>
      <c r="G4" s="39">
        <v>3.2713949227950803</v>
      </c>
      <c r="H4" s="39">
        <f t="shared" ref="H4:H10" si="0">10-G4</f>
        <v>6.7286050772049197</v>
      </c>
      <c r="I4" s="79" t="s">
        <v>63</v>
      </c>
    </row>
    <row r="5" spans="1:10" ht="15" x14ac:dyDescent="0.25">
      <c r="A5" s="66" t="s">
        <v>61</v>
      </c>
      <c r="B5" s="53">
        <v>0.85650000000000004</v>
      </c>
      <c r="C5" s="39">
        <v>1409.4</v>
      </c>
      <c r="D5" s="39">
        <v>1.4094</v>
      </c>
      <c r="E5" s="54">
        <v>2.8188</v>
      </c>
      <c r="F5" s="39">
        <v>3.5476089115935858</v>
      </c>
      <c r="G5" s="83">
        <f>F5*2</f>
        <v>7.0952178231871716</v>
      </c>
      <c r="H5" s="39">
        <f t="shared" si="0"/>
        <v>2.9047821768128284</v>
      </c>
      <c r="I5" s="79" t="s">
        <v>63</v>
      </c>
    </row>
    <row r="6" spans="1:10" ht="15" x14ac:dyDescent="0.25">
      <c r="A6" s="66" t="s">
        <v>52</v>
      </c>
      <c r="B6" s="53">
        <v>1.0305</v>
      </c>
      <c r="C6" s="39">
        <v>1757.4</v>
      </c>
      <c r="D6" s="39">
        <v>1.7574000000000001</v>
      </c>
      <c r="E6" s="54">
        <v>3.5148000000000001</v>
      </c>
      <c r="F6" s="39">
        <v>2.8451120974166382</v>
      </c>
      <c r="G6" s="39">
        <v>2.8451120974166382</v>
      </c>
      <c r="H6" s="39">
        <f t="shared" si="0"/>
        <v>7.1548879025833614</v>
      </c>
      <c r="I6" s="79" t="s">
        <v>63</v>
      </c>
    </row>
    <row r="7" spans="1:10" ht="15" x14ac:dyDescent="0.25">
      <c r="A7" s="66" t="s">
        <v>53</v>
      </c>
      <c r="B7" s="53">
        <v>0.8155</v>
      </c>
      <c r="C7" s="39">
        <v>1327.3999999999999</v>
      </c>
      <c r="D7" s="39">
        <v>1.3273999999999999</v>
      </c>
      <c r="E7" s="54">
        <v>2.6547999999999998</v>
      </c>
      <c r="F7" s="39">
        <v>3.7667620913063131</v>
      </c>
      <c r="G7" s="83">
        <f>F7*3</f>
        <v>11.300286273918939</v>
      </c>
      <c r="H7" s="39">
        <f t="shared" si="0"/>
        <v>-1.3002862739189389</v>
      </c>
      <c r="I7" s="79" t="s">
        <v>63</v>
      </c>
      <c r="J7">
        <v>10</v>
      </c>
    </row>
    <row r="8" spans="1:10" ht="15" x14ac:dyDescent="0.25">
      <c r="A8" s="66" t="s">
        <v>57</v>
      </c>
      <c r="B8" s="53">
        <v>0.90949999999999998</v>
      </c>
      <c r="C8" s="39">
        <v>1515.4</v>
      </c>
      <c r="D8" s="39">
        <v>1.5154000000000001</v>
      </c>
      <c r="E8" s="54">
        <v>3.0308000000000002</v>
      </c>
      <c r="F8" s="39">
        <v>3.299458888742246</v>
      </c>
      <c r="G8" s="83">
        <f>F8*2</f>
        <v>6.598917777484492</v>
      </c>
      <c r="H8" s="39">
        <f t="shared" si="0"/>
        <v>3.401082222515508</v>
      </c>
      <c r="I8" s="79" t="s">
        <v>63</v>
      </c>
    </row>
    <row r="9" spans="1:10" ht="15" x14ac:dyDescent="0.25">
      <c r="A9" s="66" t="s">
        <v>58</v>
      </c>
      <c r="B9" s="53">
        <v>0.99399999999999999</v>
      </c>
      <c r="C9" s="39">
        <v>1684.4</v>
      </c>
      <c r="D9" s="39">
        <v>1.6844000000000001</v>
      </c>
      <c r="E9" s="54">
        <v>3.3688000000000002</v>
      </c>
      <c r="F9" s="39">
        <v>2.9684160531940154</v>
      </c>
      <c r="G9" s="83">
        <f>F9*2</f>
        <v>5.9368321063880307</v>
      </c>
      <c r="H9" s="39">
        <f t="shared" si="0"/>
        <v>4.0631678936119693</v>
      </c>
      <c r="I9" s="79" t="s">
        <v>63</v>
      </c>
    </row>
    <row r="10" spans="1:10" ht="15.75" thickBot="1" x14ac:dyDescent="0.3">
      <c r="A10" s="67" t="s">
        <v>54</v>
      </c>
      <c r="B10" s="62">
        <v>0.85850000000000004</v>
      </c>
      <c r="C10" s="63">
        <v>1413.4</v>
      </c>
      <c r="D10" s="63">
        <v>1.4134</v>
      </c>
      <c r="E10" s="64">
        <v>2.8268</v>
      </c>
      <c r="F10" s="63">
        <v>3.5375689825951606</v>
      </c>
      <c r="G10" s="84">
        <f>F10*2</f>
        <v>7.0751379651903212</v>
      </c>
      <c r="H10" s="63">
        <f t="shared" si="0"/>
        <v>2.9248620348096788</v>
      </c>
      <c r="I10" s="80" t="s">
        <v>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0"/>
    </sheetView>
  </sheetViews>
  <sheetFormatPr defaultRowHeight="12.75" x14ac:dyDescent="0.2"/>
  <cols>
    <col min="10" max="10" width="3" customWidth="1"/>
  </cols>
  <sheetData>
    <row r="1" spans="1:10" ht="13.5" thickBot="1" x14ac:dyDescent="0.25">
      <c r="A1" t="s">
        <v>71</v>
      </c>
    </row>
    <row r="2" spans="1:10" ht="39" thickBot="1" x14ac:dyDescent="0.25">
      <c r="B2" s="73" t="s">
        <v>38</v>
      </c>
      <c r="C2" s="74" t="s">
        <v>39</v>
      </c>
      <c r="D2" s="74" t="s">
        <v>40</v>
      </c>
      <c r="E2" s="74" t="s">
        <v>41</v>
      </c>
      <c r="F2" s="75" t="s">
        <v>42</v>
      </c>
      <c r="G2" s="76" t="s">
        <v>66</v>
      </c>
      <c r="H2" s="81" t="s">
        <v>67</v>
      </c>
      <c r="I2" s="82" t="s">
        <v>69</v>
      </c>
    </row>
    <row r="3" spans="1:10" ht="15" x14ac:dyDescent="0.25">
      <c r="A3" s="68" t="s">
        <v>43</v>
      </c>
      <c r="B3" s="57">
        <v>0.8095</v>
      </c>
      <c r="C3" s="58">
        <v>1315.3999999999999</v>
      </c>
      <c r="D3" s="58">
        <v>1.3153999999999999</v>
      </c>
      <c r="E3" s="59">
        <v>2.6307999999999998</v>
      </c>
      <c r="F3" s="58">
        <v>3.8011251330393798</v>
      </c>
      <c r="G3" s="58">
        <v>3.3912099837221898</v>
      </c>
      <c r="H3" s="58">
        <f>10-G3</f>
        <v>6.6087900162778102</v>
      </c>
      <c r="I3" s="78" t="s">
        <v>63</v>
      </c>
    </row>
    <row r="4" spans="1:10" ht="15" x14ac:dyDescent="0.25">
      <c r="A4" s="69" t="s">
        <v>44</v>
      </c>
      <c r="B4" s="53">
        <v>0.73799999999999999</v>
      </c>
      <c r="C4" s="39">
        <v>1172.4000000000001</v>
      </c>
      <c r="D4" s="39">
        <v>1.1724000000000001</v>
      </c>
      <c r="E4" s="54">
        <v>2.3448000000000002</v>
      </c>
      <c r="F4" s="39">
        <v>4.2647560559535993</v>
      </c>
      <c r="G4" s="39">
        <f>F4*3</f>
        <v>12.794268167860798</v>
      </c>
      <c r="H4" s="39">
        <f t="shared" ref="H4:H10" si="0">10-G4</f>
        <v>-2.7942681678607979</v>
      </c>
      <c r="I4" s="79" t="s">
        <v>63</v>
      </c>
      <c r="J4">
        <v>10</v>
      </c>
    </row>
    <row r="5" spans="1:10" ht="15" x14ac:dyDescent="0.25">
      <c r="A5" s="69" t="s">
        <v>60</v>
      </c>
      <c r="B5" s="53">
        <v>1.0665</v>
      </c>
      <c r="C5" s="39">
        <v>1829.4</v>
      </c>
      <c r="D5" s="39">
        <v>1.8294000000000001</v>
      </c>
      <c r="E5" s="54">
        <v>3.6588000000000003</v>
      </c>
      <c r="F5" s="39">
        <v>2.7331365475019131</v>
      </c>
      <c r="G5" s="39">
        <v>2.7331365475019131</v>
      </c>
      <c r="H5" s="39">
        <f t="shared" si="0"/>
        <v>7.2668634524980869</v>
      </c>
      <c r="I5" s="79" t="s">
        <v>63</v>
      </c>
    </row>
    <row r="6" spans="1:10" ht="15" x14ac:dyDescent="0.25">
      <c r="A6" s="69" t="s">
        <v>46</v>
      </c>
      <c r="B6" s="53">
        <v>1.0390000000000001</v>
      </c>
      <c r="C6" s="39">
        <v>1774.4000000000003</v>
      </c>
      <c r="D6" s="39">
        <v>1.7744000000000004</v>
      </c>
      <c r="E6" s="54">
        <v>3.5488000000000008</v>
      </c>
      <c r="F6" s="39">
        <v>2.8178539224526595</v>
      </c>
      <c r="G6" s="39">
        <v>2.8451120974166382</v>
      </c>
      <c r="H6" s="39">
        <f t="shared" si="0"/>
        <v>7.1548879025833614</v>
      </c>
      <c r="I6" s="79" t="s">
        <v>63</v>
      </c>
    </row>
    <row r="7" spans="1:10" ht="15" x14ac:dyDescent="0.25">
      <c r="A7" s="69" t="s">
        <v>47</v>
      </c>
      <c r="B7" s="53">
        <v>0.87450000000000006</v>
      </c>
      <c r="C7" s="39">
        <v>1445.4000000000003</v>
      </c>
      <c r="D7" s="39">
        <v>1.4454000000000002</v>
      </c>
      <c r="E7" s="54">
        <v>2.8908000000000005</v>
      </c>
      <c r="F7" s="39">
        <v>3.4592500345924999</v>
      </c>
      <c r="G7" s="83">
        <f>F7*3</f>
        <v>10.377750103777499</v>
      </c>
      <c r="H7" s="39">
        <f t="shared" si="0"/>
        <v>-0.37775010377749929</v>
      </c>
      <c r="I7" s="79" t="s">
        <v>63</v>
      </c>
      <c r="J7">
        <v>10</v>
      </c>
    </row>
    <row r="8" spans="1:10" ht="15" x14ac:dyDescent="0.25">
      <c r="A8" s="69" t="s">
        <v>48</v>
      </c>
      <c r="B8" s="53">
        <v>1.014</v>
      </c>
      <c r="C8" s="39">
        <v>1724.4</v>
      </c>
      <c r="D8" s="39">
        <v>1.7244000000000002</v>
      </c>
      <c r="E8" s="54">
        <v>3.4488000000000003</v>
      </c>
      <c r="F8" s="39">
        <v>2.899559266991417</v>
      </c>
      <c r="G8" s="83">
        <f>F8*3</f>
        <v>8.6986778009742505</v>
      </c>
      <c r="H8" s="39">
        <f t="shared" si="0"/>
        <v>1.3013221990257495</v>
      </c>
      <c r="I8" s="79" t="s">
        <v>63</v>
      </c>
    </row>
    <row r="9" spans="1:10" ht="15" x14ac:dyDescent="0.25">
      <c r="A9" s="69" t="s">
        <v>49</v>
      </c>
      <c r="B9" s="53">
        <v>1.0225</v>
      </c>
      <c r="C9" s="39">
        <v>1741.4</v>
      </c>
      <c r="D9" s="39">
        <v>1.7414000000000001</v>
      </c>
      <c r="E9" s="54">
        <v>3.4828000000000001</v>
      </c>
      <c r="F9" s="39">
        <v>2.8712530148156654</v>
      </c>
      <c r="G9" s="83">
        <f>F9*2</f>
        <v>5.7425060296313308</v>
      </c>
      <c r="H9" s="39">
        <f t="shared" si="0"/>
        <v>4.2574939703686692</v>
      </c>
      <c r="I9" s="79" t="s">
        <v>63</v>
      </c>
    </row>
    <row r="10" spans="1:10" ht="15.75" thickBot="1" x14ac:dyDescent="0.3">
      <c r="A10" s="70" t="s">
        <v>50</v>
      </c>
      <c r="B10" s="62">
        <v>1.0495000000000001</v>
      </c>
      <c r="C10" s="63">
        <v>1795.4000000000003</v>
      </c>
      <c r="D10" s="63">
        <v>1.7954000000000003</v>
      </c>
      <c r="E10" s="64">
        <v>3.5908000000000007</v>
      </c>
      <c r="F10" s="63">
        <v>2.7848947309791683</v>
      </c>
      <c r="G10" s="84">
        <f>F10*3</f>
        <v>8.3546841929375049</v>
      </c>
      <c r="H10" s="63">
        <f t="shared" si="0"/>
        <v>1.6453158070624951</v>
      </c>
      <c r="I10" s="80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 1 - Sheet1</vt:lpstr>
      <vt:lpstr>quantification</vt:lpstr>
      <vt:lpstr>Sheet2</vt:lpstr>
      <vt:lpstr>manually adapt e10</vt:lpstr>
      <vt:lpstr>Sheet1</vt:lpstr>
      <vt:lpstr>manually adapt e11</vt:lpstr>
      <vt:lpstr>manually adapt e12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Jennifer MODAMIO CHAMARRO</cp:lastModifiedBy>
  <cp:lastPrinted>2021-03-08T11:39:51Z</cp:lastPrinted>
  <dcterms:created xsi:type="dcterms:W3CDTF">2011-01-18T20:51:17Z</dcterms:created>
  <dcterms:modified xsi:type="dcterms:W3CDTF">2021-03-08T12:08:27Z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