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sktop\Fibro reprogramming article\Data manuscript\Figure 2\Partials\A&amp;C\"/>
    </mc:Choice>
  </mc:AlternateContent>
  <bookViews>
    <workbookView xWindow="-111" yWindow="-111" windowWidth="30934" windowHeight="16894" activeTab="1"/>
  </bookViews>
  <sheets>
    <sheet name="Recovery" sheetId="2" r:id="rId1"/>
    <sheet name="Viability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2" l="1"/>
  <c r="G23" i="2" l="1"/>
  <c r="G22" i="2"/>
  <c r="G21" i="2"/>
  <c r="G20" i="2"/>
  <c r="G19" i="2"/>
  <c r="G18" i="2"/>
  <c r="J9" i="4"/>
  <c r="J8" i="4"/>
  <c r="J10" i="4" s="1"/>
  <c r="I9" i="4"/>
  <c r="I10" i="4" s="1"/>
  <c r="I8" i="4"/>
  <c r="H9" i="4"/>
  <c r="H8" i="4"/>
  <c r="H10" i="4" s="1"/>
  <c r="G9" i="4"/>
  <c r="G8" i="4"/>
  <c r="F9" i="4"/>
  <c r="F8" i="4"/>
  <c r="E9" i="4"/>
  <c r="E8" i="4"/>
  <c r="D9" i="4"/>
  <c r="D8" i="4"/>
  <c r="C9" i="4"/>
  <c r="C8" i="4"/>
  <c r="D37" i="2"/>
  <c r="G37" i="2"/>
  <c r="H37" i="2"/>
  <c r="E37" i="2"/>
  <c r="F37" i="2"/>
  <c r="I37" i="2"/>
  <c r="J37" i="2"/>
  <c r="D38" i="2"/>
  <c r="G38" i="2"/>
  <c r="H38" i="2"/>
  <c r="E38" i="2"/>
  <c r="E39" i="2" s="1"/>
  <c r="F38" i="2"/>
  <c r="I38" i="2"/>
  <c r="J38" i="2"/>
  <c r="C38" i="2"/>
  <c r="C37" i="2"/>
  <c r="G8" i="2"/>
  <c r="G9" i="2"/>
  <c r="G10" i="2"/>
  <c r="G11" i="2"/>
  <c r="G12" i="2"/>
  <c r="G13" i="2"/>
  <c r="G14" i="2"/>
  <c r="G15" i="2"/>
  <c r="G16" i="2"/>
  <c r="G17" i="2"/>
  <c r="G24" i="2"/>
  <c r="G25" i="2"/>
  <c r="G26" i="2"/>
  <c r="G27" i="2"/>
  <c r="G28" i="2"/>
  <c r="G29" i="2"/>
  <c r="G6" i="2"/>
  <c r="G10" i="4"/>
  <c r="G39" i="2" l="1"/>
  <c r="D39" i="2"/>
  <c r="F10" i="4"/>
  <c r="D10" i="4"/>
  <c r="C10" i="4"/>
  <c r="E10" i="4"/>
  <c r="C39" i="2"/>
  <c r="J39" i="2"/>
  <c r="H39" i="2"/>
  <c r="I39" i="2"/>
  <c r="F39" i="2"/>
</calcChain>
</file>

<file path=xl/sharedStrings.xml><?xml version="1.0" encoding="utf-8"?>
<sst xmlns="http://schemas.openxmlformats.org/spreadsheetml/2006/main" count="78" uniqueCount="18">
  <si>
    <t>COLL</t>
  </si>
  <si>
    <t>GM</t>
  </si>
  <si>
    <t>PHY</t>
  </si>
  <si>
    <t>S1</t>
  </si>
  <si>
    <t>S2</t>
  </si>
  <si>
    <t>S3</t>
  </si>
  <si>
    <t>CS10</t>
  </si>
  <si>
    <t>DGFD</t>
  </si>
  <si>
    <t>Cellometer Count - NEW settings</t>
  </si>
  <si>
    <t>Frozen viable cells fresh per vial</t>
  </si>
  <si>
    <t>Number of viable cells after thawing</t>
  </si>
  <si>
    <t>% RECOVERY</t>
  </si>
  <si>
    <t>Cellometer_NEW settings</t>
  </si>
  <si>
    <t>NS</t>
  </si>
  <si>
    <t xml:space="preserve">Mean </t>
  </si>
  <si>
    <t>SD</t>
  </si>
  <si>
    <t>CV (%)</t>
  </si>
  <si>
    <t>Post cryopreservation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</si>
</sst>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11" fontId="0" fillId="0" borderId="1" xfId="0" applyNumberFormat="1" applyBorder="1"/>
    <xf numFmtId="11" fontId="1" fillId="0" borderId="1" xfId="0" applyNumberFormat="1" applyFont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3" borderId="1" xfId="0" applyFill="1" applyBorder="1"/>
    <xf numFmtId="2" fontId="0" fillId="0" borderId="1" xfId="0" applyNumberFormat="1" applyBorder="1"/>
    <xf numFmtId="164" fontId="0" fillId="0" borderId="1" xfId="0" applyNumberFormat="1" applyBorder="1"/>
    <xf numFmtId="0" fontId="1" fillId="3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Post-Thaw Recovery</a:t>
            </a:r>
            <a:r>
              <a:rPr lang="en-US" sz="2000" baseline="0"/>
              <a:t> (%)</a:t>
            </a:r>
            <a:r>
              <a:rPr lang="en-US" sz="2000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Recovery!$B$37</c:f>
              <c:strCache>
                <c:ptCount val="1"/>
                <c:pt idx="0">
                  <c:v>Mean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Recovery!$C$38:$J$38</c:f>
                <c:numCache>
                  <c:formatCode>General</c:formatCode>
                  <c:ptCount val="8"/>
                  <c:pt idx="0">
                    <c:v>12.825008023214536</c:v>
                  </c:pt>
                  <c:pt idx="1">
                    <c:v>10.508525517703349</c:v>
                  </c:pt>
                  <c:pt idx="2">
                    <c:v>21.365378625051751</c:v>
                  </c:pt>
                  <c:pt idx="3">
                    <c:v>16.317237835996654</c:v>
                  </c:pt>
                  <c:pt idx="4">
                    <c:v>13.605552392915543</c:v>
                  </c:pt>
                  <c:pt idx="5">
                    <c:v>31.601304503575481</c:v>
                  </c:pt>
                  <c:pt idx="6">
                    <c:v>14.127253735891371</c:v>
                  </c:pt>
                  <c:pt idx="7">
                    <c:v>6.3596223412025772</c:v>
                  </c:pt>
                </c:numCache>
              </c:numRef>
            </c:plus>
            <c:minus>
              <c:numRef>
                <c:f>Recovery!$C$38:$J$38</c:f>
                <c:numCache>
                  <c:formatCode>General</c:formatCode>
                  <c:ptCount val="8"/>
                  <c:pt idx="0">
                    <c:v>12.825008023214536</c:v>
                  </c:pt>
                  <c:pt idx="1">
                    <c:v>10.508525517703349</c:v>
                  </c:pt>
                  <c:pt idx="2">
                    <c:v>21.365378625051751</c:v>
                  </c:pt>
                  <c:pt idx="3">
                    <c:v>16.317237835996654</c:v>
                  </c:pt>
                  <c:pt idx="4">
                    <c:v>13.605552392915543</c:v>
                  </c:pt>
                  <c:pt idx="5">
                    <c:v>31.601304503575481</c:v>
                  </c:pt>
                  <c:pt idx="6">
                    <c:v>14.127253735891371</c:v>
                  </c:pt>
                  <c:pt idx="7">
                    <c:v>6.3596223412025772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Recovery!$C$32:$J$33</c:f>
              <c:multiLvlStrCache>
                <c:ptCount val="8"/>
                <c:lvl>
                  <c:pt idx="0">
                    <c:v>CS10</c:v>
                  </c:pt>
                  <c:pt idx="1">
                    <c:v>DGFD</c:v>
                  </c:pt>
                  <c:pt idx="2">
                    <c:v>CS10</c:v>
                  </c:pt>
                  <c:pt idx="3">
                    <c:v>DGFD</c:v>
                  </c:pt>
                  <c:pt idx="4">
                    <c:v>CS10</c:v>
                  </c:pt>
                  <c:pt idx="5">
                    <c:v>DGFD</c:v>
                  </c:pt>
                  <c:pt idx="6">
                    <c:v>CS10</c:v>
                  </c:pt>
                  <c:pt idx="7">
                    <c:v>DGFD</c:v>
                  </c:pt>
                </c:lvl>
                <c:lvl>
                  <c:pt idx="0">
                    <c:v>COLL</c:v>
                  </c:pt>
                  <c:pt idx="2">
                    <c:v>PHY</c:v>
                  </c:pt>
                  <c:pt idx="4">
                    <c:v>GM</c:v>
                  </c:pt>
                  <c:pt idx="6">
                    <c:v>NS</c:v>
                  </c:pt>
                </c:lvl>
              </c:multiLvlStrCache>
            </c:multiLvlStrRef>
          </c:cat>
          <c:val>
            <c:numRef>
              <c:f>Recovery!$C$37:$J$37</c:f>
              <c:numCache>
                <c:formatCode>0.0</c:formatCode>
                <c:ptCount val="8"/>
                <c:pt idx="0">
                  <c:v>98.358930910779065</c:v>
                </c:pt>
                <c:pt idx="1">
                  <c:v>102.96515102053711</c:v>
                </c:pt>
                <c:pt idx="2">
                  <c:v>95.694380781512606</c:v>
                </c:pt>
                <c:pt idx="3">
                  <c:v>88.284691602687545</c:v>
                </c:pt>
                <c:pt idx="4">
                  <c:v>91.488717415407336</c:v>
                </c:pt>
                <c:pt idx="5">
                  <c:v>97.002345555665499</c:v>
                </c:pt>
                <c:pt idx="6">
                  <c:v>73.753939531744507</c:v>
                </c:pt>
                <c:pt idx="7">
                  <c:v>73.274992100276691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64-4EF5-A4A0-4D18F2733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4873136"/>
        <c:axId val="684872808"/>
      </c:barChart>
      <c:catAx>
        <c:axId val="68487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4872808"/>
        <c:crosses val="autoZero"/>
        <c:auto val="1"/>
        <c:lblAlgn val="ctr"/>
        <c:lblOffset val="100"/>
        <c:noMultiLvlLbl val="0"/>
      </c:catAx>
      <c:valAx>
        <c:axId val="684872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Recovery</a:t>
                </a:r>
                <a:r>
                  <a:rPr lang="en-US" sz="1200" baseline="0"/>
                  <a:t> (%)</a:t>
                </a:r>
                <a:endParaRPr lang="en-US" sz="12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487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Post-Thaw Viability (%)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Viability!$B$8</c:f>
              <c:strCache>
                <c:ptCount val="1"/>
                <c:pt idx="0">
                  <c:v>Mean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Viability!$C$9:$J$9</c:f>
                <c:numCache>
                  <c:formatCode>General</c:formatCode>
                  <c:ptCount val="8"/>
                  <c:pt idx="0">
                    <c:v>2.7024680078279113</c:v>
                  </c:pt>
                  <c:pt idx="1">
                    <c:v>2.6000000000000014</c:v>
                  </c:pt>
                  <c:pt idx="2">
                    <c:v>1.4106735979665872</c:v>
                  </c:pt>
                  <c:pt idx="3">
                    <c:v>2.490649179096351</c:v>
                  </c:pt>
                  <c:pt idx="4">
                    <c:v>15.508707231745641</c:v>
                  </c:pt>
                  <c:pt idx="5">
                    <c:v>12.964695651396257</c:v>
                  </c:pt>
                  <c:pt idx="6">
                    <c:v>3.4044089061098348</c:v>
                  </c:pt>
                  <c:pt idx="7">
                    <c:v>8.3266639978645305</c:v>
                  </c:pt>
                </c:numCache>
              </c:numRef>
            </c:plus>
            <c:minus>
              <c:numRef>
                <c:f>Viability!$C$9:$J$9</c:f>
                <c:numCache>
                  <c:formatCode>General</c:formatCode>
                  <c:ptCount val="8"/>
                  <c:pt idx="0">
                    <c:v>2.7024680078279113</c:v>
                  </c:pt>
                  <c:pt idx="1">
                    <c:v>2.6000000000000014</c:v>
                  </c:pt>
                  <c:pt idx="2">
                    <c:v>1.4106735979665872</c:v>
                  </c:pt>
                  <c:pt idx="3">
                    <c:v>2.490649179096351</c:v>
                  </c:pt>
                  <c:pt idx="4">
                    <c:v>15.508707231745641</c:v>
                  </c:pt>
                  <c:pt idx="5">
                    <c:v>12.964695651396257</c:v>
                  </c:pt>
                  <c:pt idx="6">
                    <c:v>3.4044089061098348</c:v>
                  </c:pt>
                  <c:pt idx="7">
                    <c:v>8.3266639978645305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Viability!$C$3:$J$4</c:f>
              <c:multiLvlStrCache>
                <c:ptCount val="8"/>
                <c:lvl>
                  <c:pt idx="0">
                    <c:v>CS10</c:v>
                  </c:pt>
                  <c:pt idx="1">
                    <c:v>DGFD</c:v>
                  </c:pt>
                  <c:pt idx="2">
                    <c:v>CS10</c:v>
                  </c:pt>
                  <c:pt idx="3">
                    <c:v>DGFD</c:v>
                  </c:pt>
                  <c:pt idx="4">
                    <c:v>CS10</c:v>
                  </c:pt>
                  <c:pt idx="5">
                    <c:v>DGFD</c:v>
                  </c:pt>
                  <c:pt idx="6">
                    <c:v>CS10</c:v>
                  </c:pt>
                  <c:pt idx="7">
                    <c:v>DGFD</c:v>
                  </c:pt>
                </c:lvl>
                <c:lvl>
                  <c:pt idx="0">
                    <c:v>COLL</c:v>
                  </c:pt>
                  <c:pt idx="2">
                    <c:v>PHY</c:v>
                  </c:pt>
                  <c:pt idx="4">
                    <c:v>GM</c:v>
                  </c:pt>
                  <c:pt idx="6">
                    <c:v>NS</c:v>
                  </c:pt>
                </c:lvl>
              </c:multiLvlStrCache>
            </c:multiLvlStrRef>
          </c:cat>
          <c:val>
            <c:numRef>
              <c:f>Viability!$C$8:$J$8</c:f>
              <c:numCache>
                <c:formatCode>0.0</c:formatCode>
                <c:ptCount val="8"/>
                <c:pt idx="0">
                  <c:v>91.166666666666671</c:v>
                </c:pt>
                <c:pt idx="1">
                  <c:v>88.399999999999991</c:v>
                </c:pt>
                <c:pt idx="2">
                  <c:v>93.5</c:v>
                </c:pt>
                <c:pt idx="3">
                  <c:v>89.766666666666666</c:v>
                </c:pt>
                <c:pt idx="4">
                  <c:v>69.399999999999991</c:v>
                </c:pt>
                <c:pt idx="5">
                  <c:v>69.433333333333323</c:v>
                </c:pt>
                <c:pt idx="6">
                  <c:v>90.09999999999998</c:v>
                </c:pt>
                <c:pt idx="7">
                  <c:v>88.533333333333346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B-4D53-A33C-F15DFB693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6053160"/>
        <c:axId val="596058080"/>
      </c:barChart>
      <c:catAx>
        <c:axId val="596053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058080"/>
        <c:crosses val="autoZero"/>
        <c:auto val="1"/>
        <c:lblAlgn val="ctr"/>
        <c:lblOffset val="100"/>
        <c:noMultiLvlLbl val="0"/>
      </c:catAx>
      <c:valAx>
        <c:axId val="59605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Viability</a:t>
                </a:r>
                <a:r>
                  <a:rPr lang="en-US" sz="1200" baseline="0"/>
                  <a:t> (%)</a:t>
                </a:r>
                <a:endParaRPr lang="en-US" sz="12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053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227330</xdr:colOff>
      <xdr:row>3</xdr:row>
      <xdr:rowOff>85089</xdr:rowOff>
    </xdr:from>
    <xdr:to>
      <xdr:col>25</xdr:col>
      <xdr:colOff>10258</xdr:colOff>
      <xdr:row>35</xdr:row>
      <xdr:rowOff>27446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207369</xdr:colOff>
      <xdr:row>4</xdr:row>
      <xdr:rowOff>31024</xdr:rowOff>
    </xdr:from>
    <xdr:to>
      <xdr:col>23</xdr:col>
      <xdr:colOff>616227</xdr:colOff>
      <xdr:row>37</xdr:row>
      <xdr:rowOff>163881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39"/>
  <sheetViews>
    <sheetView zoomScale="60" zoomScaleNormal="60" workbookViewId="0">
      <selection activeCell="L24" sqref="L24"/>
    </sheetView>
  </sheetViews>
  <sheetFormatPr defaultColWidth="8.84375" defaultRowHeight="14.6" x14ac:dyDescent="0.4"/>
  <cols>
    <col min="2" max="2" width="5.4609375" bestFit="1" customWidth="1"/>
    <col min="3" max="3" width="12.69140625" bestFit="1" customWidth="1"/>
    <col min="4" max="4" width="15.84375" customWidth="1"/>
    <col min="5" max="5" width="17.23046875" customWidth="1"/>
    <col min="6" max="6" width="12.23046875" bestFit="1" customWidth="1"/>
    <col min="7" max="7" width="15.84375" bestFit="1" customWidth="1"/>
    <col min="8" max="8" width="11.53515625" bestFit="1" customWidth="1"/>
    <col min="9" max="9" width="12.23046875" bestFit="1" customWidth="1"/>
    <col min="10" max="10" width="11.53515625" bestFit="1" customWidth="1"/>
  </cols>
  <sheetData>
    <row r="4" spans="2:7" x14ac:dyDescent="0.4">
      <c r="B4" s="1"/>
      <c r="C4" s="1"/>
      <c r="D4" s="1"/>
      <c r="E4" s="2" t="s">
        <v>12</v>
      </c>
      <c r="F4" s="2"/>
      <c r="G4" s="2"/>
    </row>
    <row r="5" spans="2:7" ht="43.75" x14ac:dyDescent="0.4">
      <c r="B5" s="1"/>
      <c r="C5" s="1"/>
      <c r="D5" s="1"/>
      <c r="E5" s="6" t="s">
        <v>9</v>
      </c>
      <c r="F5" s="6" t="s">
        <v>10</v>
      </c>
      <c r="G5" s="1" t="s">
        <v>11</v>
      </c>
    </row>
    <row r="6" spans="2:7" x14ac:dyDescent="0.4">
      <c r="B6" s="13" t="s">
        <v>0</v>
      </c>
      <c r="C6" s="14" t="s">
        <v>6</v>
      </c>
      <c r="D6" s="7" t="s">
        <v>3</v>
      </c>
      <c r="E6" s="5">
        <v>1792453</v>
      </c>
      <c r="F6" s="4">
        <v>1810000</v>
      </c>
      <c r="G6" s="8">
        <f>((F6/E6)*100)</f>
        <v>100.97893780199536</v>
      </c>
    </row>
    <row r="7" spans="2:7" x14ac:dyDescent="0.4">
      <c r="B7" s="13"/>
      <c r="C7" s="14"/>
      <c r="D7" s="7" t="s">
        <v>4</v>
      </c>
      <c r="E7" s="5">
        <v>1218182</v>
      </c>
      <c r="F7" s="4">
        <v>1336000</v>
      </c>
      <c r="G7" s="8">
        <f>((F7/E7)*100)</f>
        <v>109.67162542214545</v>
      </c>
    </row>
    <row r="8" spans="2:7" x14ac:dyDescent="0.4">
      <c r="B8" s="13"/>
      <c r="C8" s="14"/>
      <c r="D8" s="7" t="s">
        <v>5</v>
      </c>
      <c r="E8" s="5">
        <v>1464000</v>
      </c>
      <c r="F8" s="4">
        <v>1236000</v>
      </c>
      <c r="G8" s="8">
        <f t="shared" ref="G8:G29" si="0">((F8/E8)*100)</f>
        <v>84.426229508196727</v>
      </c>
    </row>
    <row r="9" spans="2:7" x14ac:dyDescent="0.4">
      <c r="B9" s="13"/>
      <c r="C9" s="14" t="s">
        <v>7</v>
      </c>
      <c r="D9" s="7" t="s">
        <v>3</v>
      </c>
      <c r="E9" s="5">
        <v>1792453</v>
      </c>
      <c r="F9" s="4">
        <v>2000000</v>
      </c>
      <c r="G9" s="8">
        <f t="shared" si="0"/>
        <v>111.57893679778495</v>
      </c>
    </row>
    <row r="10" spans="2:7" x14ac:dyDescent="0.4">
      <c r="B10" s="13"/>
      <c r="C10" s="14"/>
      <c r="D10" s="7" t="s">
        <v>4</v>
      </c>
      <c r="E10" s="5">
        <v>1218182</v>
      </c>
      <c r="F10" s="4">
        <v>1292000</v>
      </c>
      <c r="G10" s="8">
        <f t="shared" si="0"/>
        <v>106.0596856627335</v>
      </c>
    </row>
    <row r="11" spans="2:7" x14ac:dyDescent="0.4">
      <c r="B11" s="13"/>
      <c r="C11" s="14"/>
      <c r="D11" s="7" t="s">
        <v>5</v>
      </c>
      <c r="E11" s="5">
        <v>1464000</v>
      </c>
      <c r="F11" s="4">
        <v>1336000</v>
      </c>
      <c r="G11" s="8">
        <f t="shared" si="0"/>
        <v>91.256830601092901</v>
      </c>
    </row>
    <row r="12" spans="2:7" x14ac:dyDescent="0.4">
      <c r="B12" s="13" t="s">
        <v>2</v>
      </c>
      <c r="C12" s="14" t="s">
        <v>6</v>
      </c>
      <c r="D12" s="7" t="s">
        <v>3</v>
      </c>
      <c r="E12" s="5">
        <v>1007609</v>
      </c>
      <c r="F12" s="4">
        <v>1140000</v>
      </c>
      <c r="G12" s="8">
        <f t="shared" si="0"/>
        <v>113.13912440242197</v>
      </c>
    </row>
    <row r="13" spans="2:7" x14ac:dyDescent="0.4">
      <c r="B13" s="13"/>
      <c r="C13" s="14"/>
      <c r="D13" s="7" t="s">
        <v>4</v>
      </c>
      <c r="E13" s="5">
        <v>1001887</v>
      </c>
      <c r="F13" s="4">
        <v>720000</v>
      </c>
      <c r="G13" s="8">
        <f t="shared" si="0"/>
        <v>71.864391892498858</v>
      </c>
    </row>
    <row r="14" spans="2:7" x14ac:dyDescent="0.4">
      <c r="B14" s="13"/>
      <c r="C14" s="14"/>
      <c r="D14" s="7" t="s">
        <v>5</v>
      </c>
      <c r="E14" s="5">
        <v>1014894</v>
      </c>
      <c r="F14" s="4">
        <v>1036000</v>
      </c>
      <c r="G14" s="8">
        <f t="shared" si="0"/>
        <v>102.079626049617</v>
      </c>
    </row>
    <row r="15" spans="2:7" x14ac:dyDescent="0.4">
      <c r="B15" s="13"/>
      <c r="C15" s="14" t="s">
        <v>7</v>
      </c>
      <c r="D15" s="7" t="s">
        <v>3</v>
      </c>
      <c r="E15" s="5">
        <v>1007609</v>
      </c>
      <c r="F15" s="4">
        <v>958000</v>
      </c>
      <c r="G15" s="8">
        <f t="shared" si="0"/>
        <v>95.07656243642127</v>
      </c>
    </row>
    <row r="16" spans="2:7" x14ac:dyDescent="0.4">
      <c r="B16" s="13"/>
      <c r="C16" s="14"/>
      <c r="D16" s="7" t="s">
        <v>4</v>
      </c>
      <c r="E16" s="5">
        <v>1001887</v>
      </c>
      <c r="F16" s="4">
        <v>698000</v>
      </c>
      <c r="G16" s="8">
        <f t="shared" si="0"/>
        <v>69.668535473561391</v>
      </c>
    </row>
    <row r="17" spans="2:10" x14ac:dyDescent="0.4">
      <c r="B17" s="13"/>
      <c r="C17" s="14"/>
      <c r="D17" s="7" t="s">
        <v>5</v>
      </c>
      <c r="E17" s="5">
        <v>1014894</v>
      </c>
      <c r="F17" s="4">
        <v>1016000</v>
      </c>
      <c r="G17" s="8">
        <f t="shared" si="0"/>
        <v>100.10897689808</v>
      </c>
    </row>
    <row r="18" spans="2:10" x14ac:dyDescent="0.4">
      <c r="B18" s="13" t="s">
        <v>1</v>
      </c>
      <c r="C18" s="14" t="s">
        <v>6</v>
      </c>
      <c r="D18" s="7" t="s">
        <v>3</v>
      </c>
      <c r="E18" s="5">
        <v>879348</v>
      </c>
      <c r="F18" s="4">
        <v>806000</v>
      </c>
      <c r="G18" s="8">
        <f t="shared" ref="G18:G23" si="1">((F18/E18)*100)</f>
        <v>91.658819943867499</v>
      </c>
    </row>
    <row r="19" spans="2:10" x14ac:dyDescent="0.4">
      <c r="B19" s="13"/>
      <c r="C19" s="14"/>
      <c r="D19" s="7" t="s">
        <v>4</v>
      </c>
      <c r="E19" s="5">
        <v>1081818</v>
      </c>
      <c r="F19" s="4">
        <v>1136000</v>
      </c>
      <c r="G19" s="8">
        <f t="shared" si="1"/>
        <v>105.00842100981866</v>
      </c>
    </row>
    <row r="20" spans="2:10" x14ac:dyDescent="0.4">
      <c r="B20" s="13"/>
      <c r="C20" s="14"/>
      <c r="D20" s="7" t="s">
        <v>5</v>
      </c>
      <c r="E20" s="5">
        <v>838058</v>
      </c>
      <c r="F20" s="4">
        <v>652000</v>
      </c>
      <c r="G20" s="8">
        <f t="shared" si="1"/>
        <v>77.798911292535848</v>
      </c>
    </row>
    <row r="21" spans="2:10" x14ac:dyDescent="0.4">
      <c r="B21" s="13"/>
      <c r="C21" s="14" t="s">
        <v>7</v>
      </c>
      <c r="D21" s="7" t="s">
        <v>3</v>
      </c>
      <c r="E21" s="5">
        <v>879348</v>
      </c>
      <c r="F21" s="4">
        <v>992000</v>
      </c>
      <c r="G21" s="8">
        <f t="shared" si="1"/>
        <v>112.81085531552924</v>
      </c>
    </row>
    <row r="22" spans="2:10" x14ac:dyDescent="0.4">
      <c r="B22" s="13"/>
      <c r="C22" s="14"/>
      <c r="D22" s="7" t="s">
        <v>4</v>
      </c>
      <c r="E22" s="5">
        <v>1081818</v>
      </c>
      <c r="F22" s="4">
        <v>1272000</v>
      </c>
      <c r="G22" s="8">
        <f t="shared" si="1"/>
        <v>117.57985169409272</v>
      </c>
    </row>
    <row r="23" spans="2:10" x14ac:dyDescent="0.4">
      <c r="B23" s="13"/>
      <c r="C23" s="14"/>
      <c r="D23" s="7" t="s">
        <v>5</v>
      </c>
      <c r="E23" s="5">
        <v>838058</v>
      </c>
      <c r="F23" s="4">
        <v>508000</v>
      </c>
      <c r="G23" s="8">
        <f t="shared" si="1"/>
        <v>60.616329657374543</v>
      </c>
    </row>
    <row r="24" spans="2:10" x14ac:dyDescent="0.4">
      <c r="B24" s="13" t="s">
        <v>13</v>
      </c>
      <c r="C24" s="14" t="s">
        <v>6</v>
      </c>
      <c r="D24" s="7" t="s">
        <v>3</v>
      </c>
      <c r="E24" s="4">
        <v>997059</v>
      </c>
      <c r="F24" s="4">
        <v>884000</v>
      </c>
      <c r="G24" s="8">
        <f t="shared" si="0"/>
        <v>88.660751269483555</v>
      </c>
    </row>
    <row r="25" spans="2:10" x14ac:dyDescent="0.4">
      <c r="B25" s="13"/>
      <c r="C25" s="14"/>
      <c r="D25" s="7" t="s">
        <v>4</v>
      </c>
      <c r="E25" s="4">
        <v>1032787</v>
      </c>
      <c r="F25" s="4">
        <v>744000</v>
      </c>
      <c r="G25" s="8">
        <f t="shared" si="0"/>
        <v>72.038087233863322</v>
      </c>
    </row>
    <row r="26" spans="2:10" x14ac:dyDescent="0.4">
      <c r="B26" s="13"/>
      <c r="C26" s="14"/>
      <c r="D26" s="7" t="s">
        <v>5</v>
      </c>
      <c r="E26" s="4">
        <v>1017123</v>
      </c>
      <c r="F26" s="4">
        <v>616000</v>
      </c>
      <c r="G26" s="8">
        <f t="shared" si="0"/>
        <v>60.562980091886622</v>
      </c>
    </row>
    <row r="27" spans="2:10" x14ac:dyDescent="0.4">
      <c r="B27" s="13"/>
      <c r="C27" s="14" t="s">
        <v>7</v>
      </c>
      <c r="D27" s="7" t="s">
        <v>3</v>
      </c>
      <c r="E27" s="4">
        <v>997059</v>
      </c>
      <c r="F27" s="4">
        <v>718000</v>
      </c>
      <c r="G27" s="8">
        <f t="shared" si="0"/>
        <v>72.011786664580541</v>
      </c>
    </row>
    <row r="28" spans="2:10" x14ac:dyDescent="0.4">
      <c r="B28" s="13"/>
      <c r="C28" s="14"/>
      <c r="D28" s="7" t="s">
        <v>4</v>
      </c>
      <c r="E28" s="4">
        <v>1032787</v>
      </c>
      <c r="F28" s="4">
        <v>828000</v>
      </c>
      <c r="G28" s="8">
        <f t="shared" si="0"/>
        <v>80.171419663493054</v>
      </c>
    </row>
    <row r="29" spans="2:10" x14ac:dyDescent="0.4">
      <c r="B29" s="13"/>
      <c r="C29" s="14"/>
      <c r="D29" s="7" t="s">
        <v>5</v>
      </c>
      <c r="E29" s="4">
        <v>1017123</v>
      </c>
      <c r="F29" s="4">
        <v>688000</v>
      </c>
      <c r="G29" s="8">
        <f t="shared" si="0"/>
        <v>67.641769972756492</v>
      </c>
    </row>
    <row r="32" spans="2:10" x14ac:dyDescent="0.4">
      <c r="B32" s="1"/>
      <c r="C32" s="15" t="s">
        <v>0</v>
      </c>
      <c r="D32" s="16"/>
      <c r="E32" s="13" t="s">
        <v>2</v>
      </c>
      <c r="F32" s="13"/>
      <c r="G32" s="13" t="s">
        <v>1</v>
      </c>
      <c r="H32" s="13"/>
      <c r="I32" s="13" t="s">
        <v>13</v>
      </c>
      <c r="J32" s="13"/>
    </row>
    <row r="33" spans="2:10" x14ac:dyDescent="0.4">
      <c r="B33" s="1"/>
      <c r="C33" s="1" t="s">
        <v>6</v>
      </c>
      <c r="D33" s="1" t="s">
        <v>7</v>
      </c>
      <c r="E33" s="1" t="s">
        <v>6</v>
      </c>
      <c r="F33" s="1" t="s">
        <v>7</v>
      </c>
      <c r="G33" s="1" t="s">
        <v>6</v>
      </c>
      <c r="H33" s="1" t="s">
        <v>7</v>
      </c>
      <c r="I33" s="1" t="s">
        <v>6</v>
      </c>
      <c r="J33" s="1" t="s">
        <v>7</v>
      </c>
    </row>
    <row r="34" spans="2:10" x14ac:dyDescent="0.4">
      <c r="B34" s="12" t="s">
        <v>3</v>
      </c>
      <c r="C34" s="11">
        <v>100.978937801995</v>
      </c>
      <c r="D34" s="11">
        <v>111.57893679778495</v>
      </c>
      <c r="E34" s="11">
        <v>113.13912440242197</v>
      </c>
      <c r="F34" s="11">
        <v>95.07656243642127</v>
      </c>
      <c r="G34" s="11">
        <v>91.658819943867499</v>
      </c>
      <c r="H34" s="11">
        <v>112.81085531552924</v>
      </c>
      <c r="I34" s="11">
        <v>88.660751269483555</v>
      </c>
      <c r="J34" s="11">
        <v>72.011786664580541</v>
      </c>
    </row>
    <row r="35" spans="2:10" x14ac:dyDescent="0.4">
      <c r="B35" s="12" t="s">
        <v>4</v>
      </c>
      <c r="C35" s="11">
        <v>109.67162542214545</v>
      </c>
      <c r="D35" s="11">
        <v>106.0596856627335</v>
      </c>
      <c r="E35" s="11">
        <v>71.864391892498858</v>
      </c>
      <c r="F35" s="11">
        <v>69.668535473561391</v>
      </c>
      <c r="G35" s="11">
        <v>105.00842100981866</v>
      </c>
      <c r="H35" s="11">
        <v>117.57985169409272</v>
      </c>
      <c r="I35" s="11">
        <v>72.038087233863322</v>
      </c>
      <c r="J35" s="11">
        <v>80.171419663493054</v>
      </c>
    </row>
    <row r="36" spans="2:10" x14ac:dyDescent="0.4">
      <c r="B36" s="12" t="s">
        <v>5</v>
      </c>
      <c r="C36" s="11">
        <v>84.426229508196727</v>
      </c>
      <c r="D36" s="11">
        <v>91.256830601092901</v>
      </c>
      <c r="E36" s="11">
        <v>102.079626049617</v>
      </c>
      <c r="F36" s="11">
        <v>100.10897689808</v>
      </c>
      <c r="G36" s="11">
        <v>77.798911292535848</v>
      </c>
      <c r="H36" s="11">
        <v>60.616329657374543</v>
      </c>
      <c r="I36" s="11">
        <v>60.562980091886622</v>
      </c>
      <c r="J36" s="11">
        <v>67.641769972756492</v>
      </c>
    </row>
    <row r="37" spans="2:10" x14ac:dyDescent="0.4">
      <c r="B37" s="12" t="s">
        <v>14</v>
      </c>
      <c r="C37" s="9">
        <f>AVERAGE(C34:C36)</f>
        <v>98.358930910779065</v>
      </c>
      <c r="D37" s="9">
        <f t="shared" ref="D37:J37" si="2">AVERAGE(D34:D36)</f>
        <v>102.96515102053711</v>
      </c>
      <c r="E37" s="9">
        <f>AVERAGE(E34:E36)</f>
        <v>95.694380781512606</v>
      </c>
      <c r="F37" s="9">
        <f>AVERAGE(F34:F36)</f>
        <v>88.284691602687545</v>
      </c>
      <c r="G37" s="9">
        <f>AVERAGE(G34:G36)</f>
        <v>91.488717415407336</v>
      </c>
      <c r="H37" s="9">
        <f>AVERAGE(H34:H36)</f>
        <v>97.002345555665499</v>
      </c>
      <c r="I37" s="9">
        <f t="shared" si="2"/>
        <v>73.753939531744507</v>
      </c>
      <c r="J37" s="9">
        <f t="shared" si="2"/>
        <v>73.274992100276691</v>
      </c>
    </row>
    <row r="38" spans="2:10" x14ac:dyDescent="0.4">
      <c r="B38" s="12" t="s">
        <v>15</v>
      </c>
      <c r="C38" s="9">
        <f>STDEV(C34:C36)</f>
        <v>12.825008023214536</v>
      </c>
      <c r="D38" s="9">
        <f t="shared" ref="D38:J38" si="3">STDEV(D34:D36)</f>
        <v>10.508525517703349</v>
      </c>
      <c r="E38" s="9">
        <f>STDEV(E34:E36)</f>
        <v>21.365378625051751</v>
      </c>
      <c r="F38" s="9">
        <f>STDEV(F34:F36)</f>
        <v>16.317237835996654</v>
      </c>
      <c r="G38" s="9">
        <f>STDEV(G34:G36)</f>
        <v>13.605552392915543</v>
      </c>
      <c r="H38" s="9">
        <f>STDEV(H34:H36)</f>
        <v>31.601304503575481</v>
      </c>
      <c r="I38" s="9">
        <f t="shared" si="3"/>
        <v>14.127253735891371</v>
      </c>
      <c r="J38" s="9">
        <f t="shared" si="3"/>
        <v>6.3596223412025772</v>
      </c>
    </row>
    <row r="39" spans="2:10" x14ac:dyDescent="0.4">
      <c r="B39" s="12" t="s">
        <v>16</v>
      </c>
      <c r="C39" s="9">
        <f>(C38/C37)*100</f>
        <v>13.038986805222642</v>
      </c>
      <c r="D39" s="9">
        <f t="shared" ref="D39:J39" si="4">(D38/D37)*100</f>
        <v>10.205905020823359</v>
      </c>
      <c r="E39" s="9">
        <f>(E38/E37)*100</f>
        <v>22.326680470228165</v>
      </c>
      <c r="F39" s="9">
        <f>(F38/F37)*100</f>
        <v>18.482522326101581</v>
      </c>
      <c r="G39" s="9">
        <f>(G38/G37)*100</f>
        <v>14.871289900304443</v>
      </c>
      <c r="H39" s="9">
        <f>(H38/H37)*100</f>
        <v>32.577876671488163</v>
      </c>
      <c r="I39" s="9">
        <f t="shared" si="4"/>
        <v>19.154575098745532</v>
      </c>
      <c r="J39" s="9">
        <f t="shared" si="4"/>
        <v>8.6791170615200421</v>
      </c>
    </row>
  </sheetData>
  <mergeCells count="16">
    <mergeCell ref="G32:H32"/>
    <mergeCell ref="E32:F32"/>
    <mergeCell ref="I32:J32"/>
    <mergeCell ref="C32:D32"/>
    <mergeCell ref="C15:C17"/>
    <mergeCell ref="C24:C26"/>
    <mergeCell ref="C27:C29"/>
    <mergeCell ref="B6:B11"/>
    <mergeCell ref="B12:B17"/>
    <mergeCell ref="C6:C8"/>
    <mergeCell ref="C9:C11"/>
    <mergeCell ref="B24:B29"/>
    <mergeCell ref="B18:B23"/>
    <mergeCell ref="C18:C20"/>
    <mergeCell ref="C21:C23"/>
    <mergeCell ref="C12:C14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0"/>
  <sheetViews>
    <sheetView tabSelected="1" zoomScale="60" zoomScaleNormal="60" workbookViewId="0">
      <selection activeCell="E17" sqref="E17"/>
    </sheetView>
  </sheetViews>
  <sheetFormatPr defaultColWidth="8.84375" defaultRowHeight="14.6" x14ac:dyDescent="0.4"/>
  <cols>
    <col min="2" max="2" width="18.69140625" bestFit="1" customWidth="1"/>
  </cols>
  <sheetData>
    <row r="2" spans="2:10" ht="31.2" customHeight="1" x14ac:dyDescent="0.4">
      <c r="B2" s="14" t="s">
        <v>8</v>
      </c>
      <c r="C2" s="14"/>
      <c r="D2" s="14"/>
      <c r="E2" s="14"/>
      <c r="F2" s="14"/>
      <c r="G2" s="14"/>
      <c r="H2" s="14"/>
      <c r="I2" s="14"/>
      <c r="J2" s="14"/>
    </row>
    <row r="3" spans="2:10" x14ac:dyDescent="0.4">
      <c r="B3" s="17" t="s">
        <v>17</v>
      </c>
      <c r="C3" s="13" t="s">
        <v>0</v>
      </c>
      <c r="D3" s="13"/>
      <c r="E3" s="13" t="s">
        <v>2</v>
      </c>
      <c r="F3" s="13"/>
      <c r="G3" s="13" t="s">
        <v>1</v>
      </c>
      <c r="H3" s="13"/>
      <c r="I3" s="13" t="s">
        <v>13</v>
      </c>
      <c r="J3" s="13"/>
    </row>
    <row r="4" spans="2:10" x14ac:dyDescent="0.4">
      <c r="B4" s="18"/>
      <c r="C4" s="1" t="s">
        <v>6</v>
      </c>
      <c r="D4" s="1" t="s">
        <v>7</v>
      </c>
      <c r="E4" s="1" t="s">
        <v>6</v>
      </c>
      <c r="F4" s="1" t="s">
        <v>7</v>
      </c>
      <c r="G4" s="1" t="s">
        <v>6</v>
      </c>
      <c r="H4" s="1" t="s">
        <v>7</v>
      </c>
      <c r="I4" s="1" t="s">
        <v>6</v>
      </c>
      <c r="J4" s="1" t="s">
        <v>7</v>
      </c>
    </row>
    <row r="5" spans="2:10" x14ac:dyDescent="0.4">
      <c r="B5" s="10" t="s">
        <v>3</v>
      </c>
      <c r="C5" s="3">
        <v>92.2</v>
      </c>
      <c r="D5" s="3">
        <v>88.4</v>
      </c>
      <c r="E5" s="3">
        <v>94.8</v>
      </c>
      <c r="F5" s="3">
        <v>91.4</v>
      </c>
      <c r="G5" s="3">
        <v>80</v>
      </c>
      <c r="H5" s="3">
        <v>78.599999999999994</v>
      </c>
      <c r="I5" s="3">
        <v>90.8</v>
      </c>
      <c r="J5" s="3">
        <v>91.2</v>
      </c>
    </row>
    <row r="6" spans="2:10" x14ac:dyDescent="0.4">
      <c r="B6" s="10" t="s">
        <v>4</v>
      </c>
      <c r="C6" s="3">
        <v>88.1</v>
      </c>
      <c r="D6" s="3">
        <v>85.8</v>
      </c>
      <c r="E6" s="3">
        <v>92</v>
      </c>
      <c r="F6" s="3">
        <v>91</v>
      </c>
      <c r="G6" s="3">
        <v>76.599999999999994</v>
      </c>
      <c r="H6" s="3">
        <v>75.099999999999994</v>
      </c>
      <c r="I6" s="3">
        <v>93.1</v>
      </c>
      <c r="J6" s="3">
        <v>95.2</v>
      </c>
    </row>
    <row r="7" spans="2:10" x14ac:dyDescent="0.4">
      <c r="B7" s="10" t="s">
        <v>5</v>
      </c>
      <c r="C7" s="3">
        <v>93.2</v>
      </c>
      <c r="D7" s="3">
        <v>91</v>
      </c>
      <c r="E7" s="3">
        <v>93.7</v>
      </c>
      <c r="F7" s="3">
        <v>86.9</v>
      </c>
      <c r="G7" s="3">
        <v>51.6</v>
      </c>
      <c r="H7" s="3">
        <v>54.6</v>
      </c>
      <c r="I7" s="3">
        <v>86.4</v>
      </c>
      <c r="J7" s="3">
        <v>79.2</v>
      </c>
    </row>
    <row r="8" spans="2:10" x14ac:dyDescent="0.4">
      <c r="B8" s="10" t="s">
        <v>14</v>
      </c>
      <c r="C8" s="9">
        <f>AVERAGE(C5:C7)</f>
        <v>91.166666666666671</v>
      </c>
      <c r="D8" s="9">
        <f t="shared" ref="D8:J8" si="0">AVERAGE(D5:D7)</f>
        <v>88.399999999999991</v>
      </c>
      <c r="E8" s="9">
        <f>AVERAGE(E5:E7)</f>
        <v>93.5</v>
      </c>
      <c r="F8" s="9">
        <f>AVERAGE(F5:F7)</f>
        <v>89.766666666666666</v>
      </c>
      <c r="G8" s="9">
        <f>AVERAGE(G5:G7)</f>
        <v>69.399999999999991</v>
      </c>
      <c r="H8" s="9">
        <f>AVERAGE(H5:H7)</f>
        <v>69.433333333333323</v>
      </c>
      <c r="I8" s="9">
        <f t="shared" si="0"/>
        <v>90.09999999999998</v>
      </c>
      <c r="J8" s="9">
        <f t="shared" si="0"/>
        <v>88.533333333333346</v>
      </c>
    </row>
    <row r="9" spans="2:10" x14ac:dyDescent="0.4">
      <c r="B9" s="10" t="s">
        <v>15</v>
      </c>
      <c r="C9" s="9">
        <f>STDEV(C5:C7)</f>
        <v>2.7024680078279113</v>
      </c>
      <c r="D9" s="9">
        <f t="shared" ref="D9:J9" si="1">STDEV(D5:D7)</f>
        <v>2.6000000000000014</v>
      </c>
      <c r="E9" s="9">
        <f>STDEV(E5:E7)</f>
        <v>1.4106735979665872</v>
      </c>
      <c r="F9" s="9">
        <f>STDEV(F5:F7)</f>
        <v>2.490649179096351</v>
      </c>
      <c r="G9" s="9">
        <f>STDEV(G5:G7)</f>
        <v>15.508707231745641</v>
      </c>
      <c r="H9" s="9">
        <f>STDEV(H5:H7)</f>
        <v>12.964695651396257</v>
      </c>
      <c r="I9" s="9">
        <f t="shared" si="1"/>
        <v>3.4044089061098348</v>
      </c>
      <c r="J9" s="9">
        <f t="shared" si="1"/>
        <v>8.3266639978645305</v>
      </c>
    </row>
    <row r="10" spans="2:10" x14ac:dyDescent="0.4">
      <c r="B10" s="10" t="s">
        <v>16</v>
      </c>
      <c r="C10" s="9">
        <f>(C9/C8)*100</f>
        <v>2.9643159135223889</v>
      </c>
      <c r="D10" s="9">
        <f t="shared" ref="D10:J10" si="2">(D9/D8)*100</f>
        <v>2.9411764705882373</v>
      </c>
      <c r="E10" s="9">
        <f>(E9/E8)*100</f>
        <v>1.5087418160070452</v>
      </c>
      <c r="F10" s="9">
        <f>(F9/F8)*100</f>
        <v>2.7745813357924445</v>
      </c>
      <c r="G10" s="9">
        <f>(G9/G8)*100</f>
        <v>22.346840391564328</v>
      </c>
      <c r="H10" s="9">
        <f>(H9/H8)*100</f>
        <v>18.672149281895717</v>
      </c>
      <c r="I10" s="9">
        <f t="shared" si="2"/>
        <v>3.7784782531740682</v>
      </c>
      <c r="J10" s="9">
        <f t="shared" si="2"/>
        <v>9.4051174674674645</v>
      </c>
    </row>
  </sheetData>
  <mergeCells count="6">
    <mergeCell ref="B2:J2"/>
    <mergeCell ref="C3:D3"/>
    <mergeCell ref="E3:F3"/>
    <mergeCell ref="G3:H3"/>
    <mergeCell ref="I3:J3"/>
    <mergeCell ref="B3:B4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headerFooter>
    <oddHeader>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Recovery</vt:lpstr>
      <vt:lpstr>Viability</vt:lpstr>
    </vt:vector>
  </TitlesOfParts>
  <Company>Luxembourg Institute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Mommaerts</dc:creator>
  <cp:lastModifiedBy>Kathleen Mommaerts</cp:lastModifiedBy>
  <cp:lastPrinted>2019-06-13T15:33:22Z</cp:lastPrinted>
  <dcterms:created xsi:type="dcterms:W3CDTF">2018-04-09T14:33:45Z</dcterms:created>
  <dcterms:modified xsi:type="dcterms:W3CDTF">2020-11-02T17:48:42Z</dcterms:modified>
</cp:coreProperties>
</file>