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esktop\Fibro reprogramming article\Data manuscript\Figure 2\Partials\B&amp;D\"/>
    </mc:Choice>
  </mc:AlternateContent>
  <bookViews>
    <workbookView xWindow="-111" yWindow="-111" windowWidth="30934" windowHeight="16894" activeTab="1"/>
  </bookViews>
  <sheets>
    <sheet name="Fold change" sheetId="2" r:id="rId1"/>
    <sheet name="Viability" sheetId="4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8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5" i="2"/>
  <c r="J38" i="2" l="1"/>
  <c r="J39" i="2" s="1"/>
  <c r="I38" i="2"/>
  <c r="H38" i="2"/>
  <c r="G38" i="2"/>
  <c r="F38" i="2"/>
  <c r="F39" i="2" s="1"/>
  <c r="E38" i="2"/>
  <c r="D38" i="2"/>
  <c r="J37" i="2"/>
  <c r="I37" i="2"/>
  <c r="H37" i="2"/>
  <c r="G37" i="2"/>
  <c r="F37" i="2"/>
  <c r="E37" i="2"/>
  <c r="D37" i="2"/>
  <c r="C37" i="2"/>
  <c r="C39" i="2" l="1"/>
  <c r="E39" i="2"/>
  <c r="I39" i="2"/>
  <c r="G39" i="2"/>
  <c r="H39" i="2"/>
  <c r="D39" i="2"/>
  <c r="I10" i="4" l="1"/>
  <c r="H10" i="4"/>
  <c r="G10" i="4"/>
  <c r="F10" i="4"/>
  <c r="E10" i="4"/>
  <c r="D10" i="4"/>
  <c r="C10" i="4"/>
  <c r="B10" i="4"/>
  <c r="I9" i="4"/>
  <c r="H9" i="4"/>
  <c r="G9" i="4"/>
  <c r="F9" i="4"/>
  <c r="E9" i="4"/>
  <c r="D9" i="4"/>
  <c r="C9" i="4"/>
  <c r="B9" i="4"/>
  <c r="B11" i="4" l="1"/>
  <c r="G11" i="4"/>
  <c r="D11" i="4"/>
  <c r="H11" i="4"/>
  <c r="F11" i="4"/>
  <c r="C11" i="4"/>
  <c r="E11" i="4"/>
  <c r="I11" i="4"/>
</calcChain>
</file>

<file path=xl/sharedStrings.xml><?xml version="1.0" encoding="utf-8"?>
<sst xmlns="http://schemas.openxmlformats.org/spreadsheetml/2006/main" count="78" uniqueCount="18">
  <si>
    <t>COLL</t>
  </si>
  <si>
    <t>GM</t>
  </si>
  <si>
    <t>PHY</t>
  </si>
  <si>
    <t>S1</t>
  </si>
  <si>
    <t>S2</t>
  </si>
  <si>
    <t>S3</t>
  </si>
  <si>
    <t>CS10</t>
  </si>
  <si>
    <t>DGFD</t>
  </si>
  <si>
    <t>Cellometer Count - NEW settings</t>
  </si>
  <si>
    <t>Cellometer_NEW settings</t>
  </si>
  <si>
    <t>NS</t>
  </si>
  <si>
    <t xml:space="preserve">Mean </t>
  </si>
  <si>
    <t>SD</t>
  </si>
  <si>
    <t>CV (%)</t>
  </si>
  <si>
    <t>Post cryopreservation</t>
  </si>
  <si>
    <t>Number of viable cells at 3 days post-thaw</t>
  </si>
  <si>
    <t>Number of seeded cells</t>
  </si>
  <si>
    <t>Fold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</si>
</sst>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7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4" borderId="0" applyNumberFormat="0" applyBorder="0" applyAlignment="0" applyProtection="0"/>
  </cellStyleXfs>
  <cellXfs count="20">
    <xf numFmtId="0" fontId="0" fillId="0" borderId="0" xfId="0"/>
    <xf numFmtId="0" fontId="0" fillId="2" borderId="1" xfId="0" applyFill="1" applyBorder="1"/>
    <xf numFmtId="0" fontId="0" fillId="0" borderId="1" xfId="0" applyBorder="1"/>
    <xf numFmtId="11" fontId="0" fillId="0" borderId="1" xfId="0" applyNumberFormat="1" applyBorder="1"/>
    <xf numFmtId="11" fontId="1" fillId="0" borderId="1" xfId="0" applyNumberFormat="1" applyFont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3" borderId="1" xfId="0" applyFill="1" applyBorder="1"/>
    <xf numFmtId="2" fontId="0" fillId="0" borderId="1" xfId="0" applyNumberFormat="1" applyBorder="1"/>
    <xf numFmtId="164" fontId="0" fillId="0" borderId="1" xfId="0" applyNumberFormat="1" applyBorder="1"/>
    <xf numFmtId="0" fontId="1" fillId="3" borderId="1" xfId="0" applyFont="1" applyFill="1" applyBorder="1" applyAlignment="1">
      <alignment vertical="center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vertical="center"/>
    </xf>
    <xf numFmtId="11" fontId="2" fillId="4" borderId="1" xfId="1" applyNumberFormat="1" applyBorder="1"/>
    <xf numFmtId="164" fontId="0" fillId="0" borderId="0" xfId="0" applyNumberForma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3 Days Post-Thaw Fold Change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'Fold change'!$B$37</c:f>
              <c:strCache>
                <c:ptCount val="1"/>
                <c:pt idx="0">
                  <c:v>Mean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'Fold change'!$C$38:$J$38</c:f>
                <c:numCache>
                  <c:formatCode>General</c:formatCode>
                  <c:ptCount val="8"/>
                  <c:pt idx="0">
                    <c:v>0.56479700766094842</c:v>
                  </c:pt>
                  <c:pt idx="1">
                    <c:v>0.37230255110318633</c:v>
                  </c:pt>
                  <c:pt idx="2">
                    <c:v>0.70796343962640362</c:v>
                  </c:pt>
                  <c:pt idx="3">
                    <c:v>0.38110546181443605</c:v>
                  </c:pt>
                  <c:pt idx="4">
                    <c:v>0.16824259074787259</c:v>
                  </c:pt>
                  <c:pt idx="5">
                    <c:v>0.33751658760636005</c:v>
                  </c:pt>
                  <c:pt idx="6">
                    <c:v>0.80782804195717151</c:v>
                  </c:pt>
                  <c:pt idx="7">
                    <c:v>0.46282608154142546</c:v>
                  </c:pt>
                </c:numCache>
              </c:numRef>
            </c:plus>
            <c:minus>
              <c:numRef>
                <c:f>'Fold change'!$C$38:$J$38</c:f>
                <c:numCache>
                  <c:formatCode>General</c:formatCode>
                  <c:ptCount val="8"/>
                  <c:pt idx="0">
                    <c:v>0.56479700766094842</c:v>
                  </c:pt>
                  <c:pt idx="1">
                    <c:v>0.37230255110318633</c:v>
                  </c:pt>
                  <c:pt idx="2">
                    <c:v>0.70796343962640362</c:v>
                  </c:pt>
                  <c:pt idx="3">
                    <c:v>0.38110546181443605</c:v>
                  </c:pt>
                  <c:pt idx="4">
                    <c:v>0.16824259074787259</c:v>
                  </c:pt>
                  <c:pt idx="5">
                    <c:v>0.33751658760636005</c:v>
                  </c:pt>
                  <c:pt idx="6">
                    <c:v>0.80782804195717151</c:v>
                  </c:pt>
                  <c:pt idx="7">
                    <c:v>0.46282608154142546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'Fold change'!$C$32:$J$33</c:f>
              <c:multiLvlStrCache>
                <c:ptCount val="8"/>
                <c:lvl>
                  <c:pt idx="0">
                    <c:v>CS10</c:v>
                  </c:pt>
                  <c:pt idx="1">
                    <c:v>DGFD</c:v>
                  </c:pt>
                  <c:pt idx="2">
                    <c:v>CS10</c:v>
                  </c:pt>
                  <c:pt idx="3">
                    <c:v>DGFD</c:v>
                  </c:pt>
                  <c:pt idx="4">
                    <c:v>CS10</c:v>
                  </c:pt>
                  <c:pt idx="5">
                    <c:v>DGFD</c:v>
                  </c:pt>
                  <c:pt idx="6">
                    <c:v>CS10</c:v>
                  </c:pt>
                  <c:pt idx="7">
                    <c:v>DGFD</c:v>
                  </c:pt>
                </c:lvl>
                <c:lvl>
                  <c:pt idx="0">
                    <c:v>COLL</c:v>
                  </c:pt>
                  <c:pt idx="2">
                    <c:v>PHY</c:v>
                  </c:pt>
                  <c:pt idx="4">
                    <c:v>GM</c:v>
                  </c:pt>
                  <c:pt idx="6">
                    <c:v>NS</c:v>
                  </c:pt>
                </c:lvl>
              </c:multiLvlStrCache>
            </c:multiLvlStrRef>
          </c:cat>
          <c:val>
            <c:numRef>
              <c:f>'Fold change'!$C$37:$J$37</c:f>
              <c:numCache>
                <c:formatCode>0.0</c:formatCode>
                <c:ptCount val="8"/>
                <c:pt idx="0">
                  <c:v>1.4236483738257537</c:v>
                </c:pt>
                <c:pt idx="1">
                  <c:v>1.442990937660283</c:v>
                </c:pt>
                <c:pt idx="2">
                  <c:v>1.9168259637620924</c:v>
                </c:pt>
                <c:pt idx="3">
                  <c:v>2.1331438104149796</c:v>
                </c:pt>
                <c:pt idx="4">
                  <c:v>1.2817838515206936</c:v>
                </c:pt>
                <c:pt idx="5">
                  <c:v>1.3268206903940174</c:v>
                </c:pt>
                <c:pt idx="6">
                  <c:v>1.4685525006302995</c:v>
                </c:pt>
                <c:pt idx="7">
                  <c:v>1.6110505001654953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CE-47C3-8E17-A726DED3D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9056816"/>
        <c:axId val="529057144"/>
      </c:barChart>
      <c:catAx>
        <c:axId val="52905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9057144"/>
        <c:crossesAt val="-0.5"/>
        <c:auto val="1"/>
        <c:lblAlgn val="ctr"/>
        <c:lblOffset val="100"/>
        <c:noMultiLvlLbl val="0"/>
      </c:catAx>
      <c:valAx>
        <c:axId val="529057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Fold</a:t>
                </a:r>
                <a:r>
                  <a:rPr lang="en-US" sz="1200" baseline="0"/>
                  <a:t> change</a:t>
                </a:r>
                <a:endParaRPr lang="en-US" sz="12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9056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aseline="0"/>
              <a:t>3 Days Post-Thaw Viability (%)</a:t>
            </a:r>
            <a:r>
              <a:rPr lang="en-US" sz="2000"/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Viability!$A$9</c:f>
              <c:strCache>
                <c:ptCount val="1"/>
                <c:pt idx="0">
                  <c:v>Mean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Viability!$B$10:$I$10</c:f>
                <c:numCache>
                  <c:formatCode>General</c:formatCode>
                  <c:ptCount val="8"/>
                  <c:pt idx="0">
                    <c:v>3.8691084244306215</c:v>
                  </c:pt>
                  <c:pt idx="1">
                    <c:v>3.9715656022950587</c:v>
                  </c:pt>
                  <c:pt idx="2">
                    <c:v>8.361220006673669</c:v>
                  </c:pt>
                  <c:pt idx="3">
                    <c:v>5.1403631518924113</c:v>
                  </c:pt>
                  <c:pt idx="4">
                    <c:v>7.1765822877838845</c:v>
                  </c:pt>
                  <c:pt idx="5">
                    <c:v>5.9408192476571262</c:v>
                  </c:pt>
                  <c:pt idx="6">
                    <c:v>5.8591808301160997</c:v>
                  </c:pt>
                  <c:pt idx="7">
                    <c:v>4.7648014998878301</c:v>
                  </c:pt>
                </c:numCache>
              </c:numRef>
            </c:plus>
            <c:minus>
              <c:numRef>
                <c:f>Viability!$B$10:$I$10</c:f>
                <c:numCache>
                  <c:formatCode>General</c:formatCode>
                  <c:ptCount val="8"/>
                  <c:pt idx="0">
                    <c:v>3.8691084244306215</c:v>
                  </c:pt>
                  <c:pt idx="1">
                    <c:v>3.9715656022950587</c:v>
                  </c:pt>
                  <c:pt idx="2">
                    <c:v>8.361220006673669</c:v>
                  </c:pt>
                  <c:pt idx="3">
                    <c:v>5.1403631518924113</c:v>
                  </c:pt>
                  <c:pt idx="4">
                    <c:v>7.1765822877838845</c:v>
                  </c:pt>
                  <c:pt idx="5">
                    <c:v>5.9408192476571262</c:v>
                  </c:pt>
                  <c:pt idx="6">
                    <c:v>5.8591808301160997</c:v>
                  </c:pt>
                  <c:pt idx="7">
                    <c:v>4.7648014998878301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Viability!$B$4:$I$5</c:f>
              <c:multiLvlStrCache>
                <c:ptCount val="8"/>
                <c:lvl>
                  <c:pt idx="0">
                    <c:v>CS10</c:v>
                  </c:pt>
                  <c:pt idx="1">
                    <c:v>DGFD</c:v>
                  </c:pt>
                  <c:pt idx="2">
                    <c:v>CS10</c:v>
                  </c:pt>
                  <c:pt idx="3">
                    <c:v>DGFD</c:v>
                  </c:pt>
                  <c:pt idx="4">
                    <c:v>CS10</c:v>
                  </c:pt>
                  <c:pt idx="5">
                    <c:v>DGFD</c:v>
                  </c:pt>
                  <c:pt idx="6">
                    <c:v>CS10</c:v>
                  </c:pt>
                  <c:pt idx="7">
                    <c:v>DGFD</c:v>
                  </c:pt>
                </c:lvl>
                <c:lvl>
                  <c:pt idx="0">
                    <c:v>COLL</c:v>
                  </c:pt>
                  <c:pt idx="2">
                    <c:v>PHY</c:v>
                  </c:pt>
                  <c:pt idx="4">
                    <c:v>GM</c:v>
                  </c:pt>
                  <c:pt idx="6">
                    <c:v>NS</c:v>
                  </c:pt>
                </c:lvl>
              </c:multiLvlStrCache>
            </c:multiLvlStrRef>
          </c:cat>
          <c:val>
            <c:numRef>
              <c:f>Viability!$B$9:$I$9</c:f>
              <c:numCache>
                <c:formatCode>0.0</c:formatCode>
                <c:ptCount val="8"/>
                <c:pt idx="0">
                  <c:v>96.8</c:v>
                </c:pt>
                <c:pt idx="1">
                  <c:v>93.133333333333326</c:v>
                </c:pt>
                <c:pt idx="2">
                  <c:v>87.3</c:v>
                </c:pt>
                <c:pt idx="3">
                  <c:v>86.233333333333348</c:v>
                </c:pt>
                <c:pt idx="4">
                  <c:v>83.566666666666663</c:v>
                </c:pt>
                <c:pt idx="5">
                  <c:v>86.033333333333346</c:v>
                </c:pt>
                <c:pt idx="6">
                  <c:v>88.7</c:v>
                </c:pt>
                <c:pt idx="7">
                  <c:v>90.766666666666666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0C-4556-AD41-109F47381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0930912"/>
        <c:axId val="680931568"/>
      </c:barChart>
      <c:catAx>
        <c:axId val="68093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931568"/>
        <c:crosses val="autoZero"/>
        <c:auto val="1"/>
        <c:lblAlgn val="ctr"/>
        <c:lblOffset val="100"/>
        <c:noMultiLvlLbl val="0"/>
      </c:catAx>
      <c:valAx>
        <c:axId val="68093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Viability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930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330200</xdr:colOff>
      <xdr:row>3</xdr:row>
      <xdr:rowOff>208280</xdr:rowOff>
    </xdr:from>
    <xdr:to>
      <xdr:col>25</xdr:col>
      <xdr:colOff>113128</xdr:colOff>
      <xdr:row>34</xdr:row>
      <xdr:rowOff>141565</xdr:rowOff>
    </xdr:to>
    <xdr:graphicFrame macro="">
      <xdr:nvGraphicFramePr>
        <xdr:cNvPr id="9" name="Graphique 4">
          <a:extLst>
            <a:ext uri="{FF2B5EF4-FFF2-40B4-BE49-F238E27FC236}">
              <a16:creationId xmlns:a16="http://schemas.microsoft.com/office/drawing/2014/main" id="{DF98C2D0-13AB-48A5-8C7D-2A6CE34B01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223700</xdr:colOff>
      <xdr:row>4</xdr:row>
      <xdr:rowOff>54428</xdr:rowOff>
    </xdr:from>
    <xdr:to>
      <xdr:col>23</xdr:col>
      <xdr:colOff>585903</xdr:colOff>
      <xdr:row>37</xdr:row>
      <xdr:rowOff>16224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39"/>
  <sheetViews>
    <sheetView zoomScale="60" zoomScaleNormal="60" workbookViewId="0">
      <selection activeCell="L9" sqref="L9"/>
    </sheetView>
  </sheetViews>
  <sheetFormatPr defaultColWidth="8.84375" defaultRowHeight="14.6" x14ac:dyDescent="0.4"/>
  <cols>
    <col min="2" max="2" width="7" bestFit="1" customWidth="1"/>
    <col min="3" max="3" width="12.69140625" bestFit="1" customWidth="1"/>
    <col min="4" max="4" width="15.84375" customWidth="1"/>
    <col min="5" max="5" width="17.23046875" customWidth="1"/>
    <col min="6" max="6" width="12.23046875" bestFit="1" customWidth="1"/>
    <col min="7" max="7" width="13.23046875" bestFit="1" customWidth="1"/>
    <col min="8" max="8" width="11.53515625" bestFit="1" customWidth="1"/>
    <col min="9" max="9" width="12.23046875" bestFit="1" customWidth="1"/>
    <col min="10" max="10" width="11.53515625" bestFit="1" customWidth="1"/>
  </cols>
  <sheetData>
    <row r="3" spans="2:7" x14ac:dyDescent="0.4">
      <c r="B3" s="1"/>
      <c r="C3" s="1"/>
      <c r="D3" s="1"/>
      <c r="E3" s="10" t="s">
        <v>9</v>
      </c>
      <c r="F3" s="10"/>
      <c r="G3" s="1"/>
    </row>
    <row r="4" spans="2:7" ht="58.3" x14ac:dyDescent="0.4">
      <c r="B4" s="1"/>
      <c r="C4" s="1"/>
      <c r="D4" s="1"/>
      <c r="E4" s="5" t="s">
        <v>16</v>
      </c>
      <c r="F4" s="5" t="s">
        <v>15</v>
      </c>
      <c r="G4" s="1" t="s">
        <v>17</v>
      </c>
    </row>
    <row r="5" spans="2:7" x14ac:dyDescent="0.4">
      <c r="B5" s="16" t="s">
        <v>0</v>
      </c>
      <c r="C5" s="17" t="s">
        <v>6</v>
      </c>
      <c r="D5" s="6" t="s">
        <v>3</v>
      </c>
      <c r="E5" s="4">
        <v>219660.19417475729</v>
      </c>
      <c r="F5" s="3">
        <v>428000</v>
      </c>
      <c r="G5" s="8">
        <f>((F5/E5))</f>
        <v>1.94846408839779</v>
      </c>
    </row>
    <row r="6" spans="2:7" x14ac:dyDescent="0.4">
      <c r="B6" s="16"/>
      <c r="C6" s="17"/>
      <c r="D6" s="6" t="s">
        <v>4</v>
      </c>
      <c r="E6" s="4">
        <v>215831.98707592892</v>
      </c>
      <c r="F6" s="3">
        <v>323000</v>
      </c>
      <c r="G6" s="8">
        <f t="shared" ref="G6:G28" si="0">((F6/E6))</f>
        <v>1.4965344311377244</v>
      </c>
    </row>
    <row r="7" spans="2:7" x14ac:dyDescent="0.4">
      <c r="B7" s="16"/>
      <c r="C7" s="17"/>
      <c r="D7" s="6" t="s">
        <v>5</v>
      </c>
      <c r="E7" s="4">
        <v>207035.17587939699</v>
      </c>
      <c r="F7" s="12">
        <v>171000</v>
      </c>
      <c r="G7" s="8">
        <f t="shared" si="0"/>
        <v>0.82594660194174752</v>
      </c>
    </row>
    <row r="8" spans="2:7" x14ac:dyDescent="0.4">
      <c r="B8" s="16"/>
      <c r="C8" s="17" t="s">
        <v>7</v>
      </c>
      <c r="D8" s="6" t="s">
        <v>3</v>
      </c>
      <c r="E8" s="4">
        <v>210748.1559536354</v>
      </c>
      <c r="F8" s="3">
        <v>389000</v>
      </c>
      <c r="G8" s="8">
        <f t="shared" si="0"/>
        <v>1.8458049999999999</v>
      </c>
    </row>
    <row r="9" spans="2:7" x14ac:dyDescent="0.4">
      <c r="B9" s="16"/>
      <c r="C9" s="17"/>
      <c r="D9" s="6" t="s">
        <v>4</v>
      </c>
      <c r="E9" s="4">
        <v>207051.28205128206</v>
      </c>
      <c r="F9" s="3">
        <v>284000</v>
      </c>
      <c r="G9" s="8">
        <f t="shared" si="0"/>
        <v>1.3716408668730649</v>
      </c>
    </row>
    <row r="10" spans="2:7" x14ac:dyDescent="0.4">
      <c r="B10" s="16"/>
      <c r="C10" s="17"/>
      <c r="D10" s="6" t="s">
        <v>5</v>
      </c>
      <c r="E10" s="4">
        <v>197925.92592592593</v>
      </c>
      <c r="F10" s="3">
        <v>220000</v>
      </c>
      <c r="G10" s="8">
        <f t="shared" si="0"/>
        <v>1.1115269461077844</v>
      </c>
    </row>
    <row r="11" spans="2:7" x14ac:dyDescent="0.4">
      <c r="B11" s="16" t="s">
        <v>2</v>
      </c>
      <c r="C11" s="17" t="s">
        <v>6</v>
      </c>
      <c r="D11" s="6" t="s">
        <v>3</v>
      </c>
      <c r="E11" s="4">
        <v>181941.30925507902</v>
      </c>
      <c r="F11" s="3">
        <v>497000</v>
      </c>
      <c r="G11" s="8">
        <f t="shared" si="0"/>
        <v>2.7316501240694788</v>
      </c>
    </row>
    <row r="12" spans="2:7" x14ac:dyDescent="0.4">
      <c r="B12" s="16"/>
      <c r="C12" s="17"/>
      <c r="D12" s="6" t="s">
        <v>4</v>
      </c>
      <c r="E12" s="4">
        <v>169805.68011958146</v>
      </c>
      <c r="F12" s="3">
        <v>266000</v>
      </c>
      <c r="G12" s="8">
        <f t="shared" si="0"/>
        <v>1.5664964788732394</v>
      </c>
    </row>
    <row r="13" spans="2:7" x14ac:dyDescent="0.4">
      <c r="B13" s="16"/>
      <c r="C13" s="17"/>
      <c r="D13" s="6" t="s">
        <v>5</v>
      </c>
      <c r="E13" s="4">
        <v>107413.5090609555</v>
      </c>
      <c r="F13" s="3">
        <v>156000</v>
      </c>
      <c r="G13" s="8">
        <f t="shared" si="0"/>
        <v>1.4523312883435584</v>
      </c>
    </row>
    <row r="14" spans="2:7" x14ac:dyDescent="0.4">
      <c r="B14" s="16"/>
      <c r="C14" s="17" t="s">
        <v>7</v>
      </c>
      <c r="D14" s="6" t="s">
        <v>3</v>
      </c>
      <c r="E14" s="4">
        <v>192621.35922330097</v>
      </c>
      <c r="F14" s="3">
        <v>486000</v>
      </c>
      <c r="G14" s="8">
        <f t="shared" si="0"/>
        <v>2.5230846774193547</v>
      </c>
    </row>
    <row r="15" spans="2:7" x14ac:dyDescent="0.4">
      <c r="B15" s="16"/>
      <c r="C15" s="17"/>
      <c r="D15" s="6" t="s">
        <v>4</v>
      </c>
      <c r="E15" s="4">
        <v>164553.68693402328</v>
      </c>
      <c r="F15" s="3">
        <v>348000</v>
      </c>
      <c r="G15" s="8">
        <f t="shared" si="0"/>
        <v>2.114811320754717</v>
      </c>
    </row>
    <row r="16" spans="2:7" x14ac:dyDescent="0.4">
      <c r="B16" s="16"/>
      <c r="C16" s="17"/>
      <c r="D16" s="6" t="s">
        <v>5</v>
      </c>
      <c r="E16" s="4">
        <v>114672.68623024831</v>
      </c>
      <c r="F16" s="3">
        <v>202000</v>
      </c>
      <c r="G16" s="8">
        <f t="shared" si="0"/>
        <v>1.7615354330708661</v>
      </c>
    </row>
    <row r="17" spans="2:10" x14ac:dyDescent="0.4">
      <c r="B17" s="16" t="s">
        <v>1</v>
      </c>
      <c r="C17" s="17" t="s">
        <v>6</v>
      </c>
      <c r="D17" s="6" t="s">
        <v>3</v>
      </c>
      <c r="E17" s="4">
        <v>265734.26573426573</v>
      </c>
      <c r="F17" s="3">
        <v>298000</v>
      </c>
      <c r="G17" s="8">
        <f t="shared" si="0"/>
        <v>1.1214210526315789</v>
      </c>
    </row>
    <row r="18" spans="2:10" x14ac:dyDescent="0.4">
      <c r="B18" s="16"/>
      <c r="C18" s="17"/>
      <c r="D18" s="6" t="s">
        <v>4</v>
      </c>
      <c r="E18" s="4">
        <v>198895.02762430941</v>
      </c>
      <c r="F18" s="3">
        <v>252000</v>
      </c>
      <c r="G18" s="8">
        <f t="shared" si="0"/>
        <v>1.2669999999999999</v>
      </c>
    </row>
    <row r="19" spans="2:10" x14ac:dyDescent="0.4">
      <c r="B19" s="16"/>
      <c r="C19" s="17"/>
      <c r="D19" s="6" t="s">
        <v>5</v>
      </c>
      <c r="E19" s="4">
        <v>223758.09935205182</v>
      </c>
      <c r="F19" s="3">
        <v>326000</v>
      </c>
      <c r="G19" s="8">
        <f t="shared" si="0"/>
        <v>1.4569305019305021</v>
      </c>
    </row>
    <row r="20" spans="2:10" x14ac:dyDescent="0.4">
      <c r="B20" s="16"/>
      <c r="C20" s="17" t="s">
        <v>7</v>
      </c>
      <c r="D20" s="6" t="s">
        <v>3</v>
      </c>
      <c r="E20" s="4">
        <v>229186.6028708134</v>
      </c>
      <c r="F20" s="3">
        <v>252000</v>
      </c>
      <c r="G20" s="8">
        <f t="shared" si="0"/>
        <v>1.0995407098121086</v>
      </c>
    </row>
    <row r="21" spans="2:10" x14ac:dyDescent="0.4">
      <c r="B21" s="16"/>
      <c r="C21" s="17"/>
      <c r="D21" s="6" t="s">
        <v>4</v>
      </c>
      <c r="E21" s="4">
        <v>213455.65749235472</v>
      </c>
      <c r="F21" s="3">
        <v>366000</v>
      </c>
      <c r="G21" s="8">
        <f t="shared" si="0"/>
        <v>1.7146418338108884</v>
      </c>
    </row>
    <row r="22" spans="2:10" x14ac:dyDescent="0.4">
      <c r="B22" s="16"/>
      <c r="C22" s="17"/>
      <c r="D22" s="6" t="s">
        <v>5</v>
      </c>
      <c r="E22" s="4">
        <v>194636.01532567051</v>
      </c>
      <c r="F22" s="3">
        <v>227000</v>
      </c>
      <c r="G22" s="8">
        <f t="shared" si="0"/>
        <v>1.166279527559055</v>
      </c>
    </row>
    <row r="23" spans="2:10" x14ac:dyDescent="0.4">
      <c r="B23" s="16" t="s">
        <v>10</v>
      </c>
      <c r="C23" s="17" t="s">
        <v>6</v>
      </c>
      <c r="D23" s="6" t="s">
        <v>3</v>
      </c>
      <c r="E23" s="3">
        <v>200909.09090909091</v>
      </c>
      <c r="F23" s="12">
        <v>120000</v>
      </c>
      <c r="G23" s="8">
        <f t="shared" si="0"/>
        <v>0.59728506787330315</v>
      </c>
    </row>
    <row r="24" spans="2:10" x14ac:dyDescent="0.4">
      <c r="B24" s="16"/>
      <c r="C24" s="17"/>
      <c r="D24" s="6" t="s">
        <v>4</v>
      </c>
      <c r="E24" s="3">
        <v>196825.39682539681</v>
      </c>
      <c r="F24" s="3">
        <v>318000</v>
      </c>
      <c r="G24" s="8">
        <f t="shared" si="0"/>
        <v>1.6156451612903227</v>
      </c>
    </row>
    <row r="25" spans="2:10" x14ac:dyDescent="0.4">
      <c r="B25" s="16"/>
      <c r="C25" s="17"/>
      <c r="D25" s="6" t="s">
        <v>5</v>
      </c>
      <c r="E25" s="3">
        <v>183333.33333333334</v>
      </c>
      <c r="F25" s="3">
        <v>402000</v>
      </c>
      <c r="G25" s="8">
        <f t="shared" si="0"/>
        <v>2.1927272727272724</v>
      </c>
    </row>
    <row r="26" spans="2:10" x14ac:dyDescent="0.4">
      <c r="B26" s="16"/>
      <c r="C26" s="17" t="s">
        <v>7</v>
      </c>
      <c r="D26" s="6" t="s">
        <v>3</v>
      </c>
      <c r="E26" s="3">
        <v>234640.52287581703</v>
      </c>
      <c r="F26" s="3">
        <v>473000</v>
      </c>
      <c r="G26" s="8">
        <f t="shared" si="0"/>
        <v>2.0158495821727018</v>
      </c>
      <c r="J26" s="13"/>
    </row>
    <row r="27" spans="2:10" x14ac:dyDescent="0.4">
      <c r="B27" s="16"/>
      <c r="C27" s="17"/>
      <c r="D27" s="6" t="s">
        <v>4</v>
      </c>
      <c r="E27" s="3">
        <v>202444.9877750611</v>
      </c>
      <c r="F27" s="3">
        <v>224000</v>
      </c>
      <c r="G27" s="8">
        <f t="shared" si="0"/>
        <v>1.106473429951691</v>
      </c>
      <c r="J27" s="13"/>
    </row>
    <row r="28" spans="2:10" x14ac:dyDescent="0.4">
      <c r="B28" s="16"/>
      <c r="C28" s="17"/>
      <c r="D28" s="6" t="s">
        <v>5</v>
      </c>
      <c r="E28" s="3">
        <v>172431.07769423557</v>
      </c>
      <c r="F28" s="3">
        <v>295000</v>
      </c>
      <c r="G28" s="8">
        <f t="shared" si="0"/>
        <v>1.7108284883720932</v>
      </c>
    </row>
    <row r="32" spans="2:10" x14ac:dyDescent="0.4">
      <c r="B32" s="1"/>
      <c r="C32" s="14" t="s">
        <v>0</v>
      </c>
      <c r="D32" s="15"/>
      <c r="E32" s="16" t="s">
        <v>2</v>
      </c>
      <c r="F32" s="16"/>
      <c r="G32" s="16" t="s">
        <v>1</v>
      </c>
      <c r="H32" s="16"/>
      <c r="I32" s="16" t="s">
        <v>10</v>
      </c>
      <c r="J32" s="16"/>
    </row>
    <row r="33" spans="2:10" x14ac:dyDescent="0.4">
      <c r="B33" s="1"/>
      <c r="C33" s="1" t="s">
        <v>6</v>
      </c>
      <c r="D33" s="1" t="s">
        <v>7</v>
      </c>
      <c r="E33" s="1" t="s">
        <v>6</v>
      </c>
      <c r="F33" s="1" t="s">
        <v>7</v>
      </c>
      <c r="G33" s="1" t="s">
        <v>6</v>
      </c>
      <c r="H33" s="1" t="s">
        <v>7</v>
      </c>
      <c r="I33" s="1" t="s">
        <v>6</v>
      </c>
      <c r="J33" s="1" t="s">
        <v>7</v>
      </c>
    </row>
    <row r="34" spans="2:10" x14ac:dyDescent="0.4">
      <c r="B34" s="11" t="s">
        <v>3</v>
      </c>
      <c r="C34" s="7">
        <v>1.94846408839779</v>
      </c>
      <c r="D34" s="7">
        <v>1.8458049999999999</v>
      </c>
      <c r="E34" s="7">
        <v>2.7316501240694788</v>
      </c>
      <c r="F34" s="7">
        <v>2.5230846774193547</v>
      </c>
      <c r="G34" s="7">
        <v>1.1214210526315789</v>
      </c>
      <c r="H34" s="7">
        <v>1.0995407098121086</v>
      </c>
      <c r="I34" s="7">
        <v>0.59728506787330315</v>
      </c>
      <c r="J34" s="7">
        <v>2.0158495821727018</v>
      </c>
    </row>
    <row r="35" spans="2:10" x14ac:dyDescent="0.4">
      <c r="B35" s="11" t="s">
        <v>4</v>
      </c>
      <c r="C35" s="7">
        <v>1.4965344311377244</v>
      </c>
      <c r="D35" s="7">
        <v>1.3716408668730649</v>
      </c>
      <c r="E35" s="7">
        <v>1.5664964788732394</v>
      </c>
      <c r="F35" s="7">
        <v>2.114811320754717</v>
      </c>
      <c r="G35" s="7">
        <v>1.2669999999999999</v>
      </c>
      <c r="H35" s="7">
        <v>1.7146418338108884</v>
      </c>
      <c r="I35" s="7">
        <v>1.6156451612903227</v>
      </c>
      <c r="J35" s="7">
        <v>1.106473429951691</v>
      </c>
    </row>
    <row r="36" spans="2:10" x14ac:dyDescent="0.4">
      <c r="B36" s="11" t="s">
        <v>5</v>
      </c>
      <c r="C36" s="7">
        <v>0.82594660194174752</v>
      </c>
      <c r="D36" s="7">
        <v>1.1115269461077844</v>
      </c>
      <c r="E36" s="7">
        <v>1.4523312883435584</v>
      </c>
      <c r="F36" s="7">
        <v>1.7615354330708661</v>
      </c>
      <c r="G36" s="7">
        <v>1.4569305019305021</v>
      </c>
      <c r="H36" s="7">
        <v>1.166279527559055</v>
      </c>
      <c r="I36" s="7">
        <v>2.1927272727272724</v>
      </c>
      <c r="J36" s="7">
        <v>1.7108284883720932</v>
      </c>
    </row>
    <row r="37" spans="2:10" x14ac:dyDescent="0.4">
      <c r="B37" s="11" t="s">
        <v>11</v>
      </c>
      <c r="C37" s="8">
        <f>AVERAGE(C34:C36)</f>
        <v>1.4236483738257537</v>
      </c>
      <c r="D37" s="8">
        <f t="shared" ref="D37" si="1">AVERAGE(D34:D36)</f>
        <v>1.442990937660283</v>
      </c>
      <c r="E37" s="8">
        <f>AVERAGE(E34:E36)</f>
        <v>1.9168259637620924</v>
      </c>
      <c r="F37" s="8">
        <f>AVERAGE(F34:F36)</f>
        <v>2.1331438104149796</v>
      </c>
      <c r="G37" s="8">
        <f>AVERAGE(G34:G36)</f>
        <v>1.2817838515206936</v>
      </c>
      <c r="H37" s="8">
        <f>AVERAGE(H34:H36)</f>
        <v>1.3268206903940174</v>
      </c>
      <c r="I37" s="8">
        <f t="shared" ref="I37:J37" si="2">AVERAGE(I34:I36)</f>
        <v>1.4685525006302995</v>
      </c>
      <c r="J37" s="8">
        <f t="shared" si="2"/>
        <v>1.6110505001654953</v>
      </c>
    </row>
    <row r="38" spans="2:10" x14ac:dyDescent="0.4">
      <c r="B38" s="11" t="s">
        <v>12</v>
      </c>
      <c r="C38" s="8">
        <f>STDEV(C34:C36)</f>
        <v>0.56479700766094842</v>
      </c>
      <c r="D38" s="8">
        <f t="shared" ref="D38" si="3">STDEV(D34:D36)</f>
        <v>0.37230255110318633</v>
      </c>
      <c r="E38" s="8">
        <f>STDEV(E34:E36)</f>
        <v>0.70796343962640362</v>
      </c>
      <c r="F38" s="8">
        <f>STDEV(F34:F36)</f>
        <v>0.38110546181443605</v>
      </c>
      <c r="G38" s="8">
        <f>STDEV(G34:G36)</f>
        <v>0.16824259074787259</v>
      </c>
      <c r="H38" s="8">
        <f>STDEV(H34:H36)</f>
        <v>0.33751658760636005</v>
      </c>
      <c r="I38" s="8">
        <f t="shared" ref="I38:J38" si="4">STDEV(I34:I36)</f>
        <v>0.80782804195717151</v>
      </c>
      <c r="J38" s="8">
        <f t="shared" si="4"/>
        <v>0.46282608154142546</v>
      </c>
    </row>
    <row r="39" spans="2:10" x14ac:dyDescent="0.4">
      <c r="B39" s="11" t="s">
        <v>13</v>
      </c>
      <c r="C39" s="8">
        <f>(C38/C37)*100</f>
        <v>39.67250748463794</v>
      </c>
      <c r="D39" s="8">
        <f t="shared" ref="D39" si="5">(D38/D37)*100</f>
        <v>25.80075462614138</v>
      </c>
      <c r="E39" s="8">
        <f>(E38/E37)*100</f>
        <v>36.934153283113233</v>
      </c>
      <c r="F39" s="8">
        <f>(F38/F37)*100</f>
        <v>17.865905709390319</v>
      </c>
      <c r="G39" s="8">
        <f>(G38/G37)*100</f>
        <v>13.125660036071723</v>
      </c>
      <c r="H39" s="8">
        <f>(H38/H37)*100</f>
        <v>25.437995506848022</v>
      </c>
      <c r="I39" s="8">
        <f t="shared" ref="I39:J39" si="6">(I38/I37)*100</f>
        <v>55.008455033814144</v>
      </c>
      <c r="J39" s="8">
        <f t="shared" si="6"/>
        <v>28.728216868054822</v>
      </c>
    </row>
  </sheetData>
  <mergeCells count="16">
    <mergeCell ref="C32:D32"/>
    <mergeCell ref="E32:F32"/>
    <mergeCell ref="G32:H32"/>
    <mergeCell ref="I32:J32"/>
    <mergeCell ref="B5:B10"/>
    <mergeCell ref="C5:C7"/>
    <mergeCell ref="C8:C10"/>
    <mergeCell ref="B11:B16"/>
    <mergeCell ref="C11:C13"/>
    <mergeCell ref="C14:C16"/>
    <mergeCell ref="B17:B22"/>
    <mergeCell ref="C17:C19"/>
    <mergeCell ref="C20:C22"/>
    <mergeCell ref="B23:B28"/>
    <mergeCell ref="C23:C25"/>
    <mergeCell ref="C26:C28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headerFooter>
    <oddHeader>&amp;F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1"/>
  <sheetViews>
    <sheetView tabSelected="1" zoomScale="60" zoomScaleNormal="60" workbookViewId="0">
      <selection activeCell="I24" sqref="I24"/>
    </sheetView>
  </sheetViews>
  <sheetFormatPr defaultColWidth="8.84375" defaultRowHeight="14.6" x14ac:dyDescent="0.4"/>
  <cols>
    <col min="1" max="1" width="20.53515625" bestFit="1" customWidth="1"/>
    <col min="2" max="9" width="9" customWidth="1"/>
  </cols>
  <sheetData>
    <row r="3" spans="1:9" x14ac:dyDescent="0.4">
      <c r="A3" s="17" t="s">
        <v>8</v>
      </c>
      <c r="B3" s="17"/>
      <c r="C3" s="17"/>
      <c r="D3" s="17"/>
      <c r="E3" s="17"/>
      <c r="F3" s="17"/>
      <c r="G3" s="17"/>
      <c r="H3" s="17"/>
      <c r="I3" s="17"/>
    </row>
    <row r="4" spans="1:9" x14ac:dyDescent="0.4">
      <c r="A4" s="18" t="s">
        <v>14</v>
      </c>
      <c r="B4" s="16" t="s">
        <v>0</v>
      </c>
      <c r="C4" s="16"/>
      <c r="D4" s="16" t="s">
        <v>2</v>
      </c>
      <c r="E4" s="16"/>
      <c r="F4" s="16" t="s">
        <v>1</v>
      </c>
      <c r="G4" s="16"/>
      <c r="H4" s="16" t="s">
        <v>10</v>
      </c>
      <c r="I4" s="16"/>
    </row>
    <row r="5" spans="1:9" x14ac:dyDescent="0.4">
      <c r="A5" s="19"/>
      <c r="B5" s="1" t="s">
        <v>6</v>
      </c>
      <c r="C5" s="1" t="s">
        <v>7</v>
      </c>
      <c r="D5" s="1" t="s">
        <v>6</v>
      </c>
      <c r="E5" s="1" t="s">
        <v>7</v>
      </c>
      <c r="F5" s="1" t="s">
        <v>6</v>
      </c>
      <c r="G5" s="1" t="s">
        <v>7</v>
      </c>
      <c r="H5" s="1" t="s">
        <v>6</v>
      </c>
      <c r="I5" s="1" t="s">
        <v>7</v>
      </c>
    </row>
    <row r="6" spans="1:9" x14ac:dyDescent="0.4">
      <c r="A6" s="9" t="s">
        <v>3</v>
      </c>
      <c r="B6" s="2">
        <v>100</v>
      </c>
      <c r="C6" s="2">
        <v>91.8</v>
      </c>
      <c r="D6" s="2">
        <v>86.8</v>
      </c>
      <c r="E6" s="2">
        <v>90.1</v>
      </c>
      <c r="F6" s="2">
        <v>87.2</v>
      </c>
      <c r="G6" s="2">
        <v>92.7</v>
      </c>
      <c r="H6" s="2">
        <v>87.4</v>
      </c>
      <c r="I6" s="2">
        <v>94.5</v>
      </c>
    </row>
    <row r="7" spans="1:9" x14ac:dyDescent="0.4">
      <c r="A7" s="9" t="s">
        <v>4</v>
      </c>
      <c r="B7" s="2">
        <v>97.9</v>
      </c>
      <c r="C7" s="2">
        <v>97.6</v>
      </c>
      <c r="D7" s="2">
        <v>79.2</v>
      </c>
      <c r="E7" s="2">
        <v>88.2</v>
      </c>
      <c r="F7" s="2">
        <v>75.3</v>
      </c>
      <c r="G7" s="2">
        <v>81.3</v>
      </c>
      <c r="H7" s="2">
        <v>83.6</v>
      </c>
      <c r="I7" s="2">
        <v>85.4</v>
      </c>
    </row>
    <row r="8" spans="1:9" x14ac:dyDescent="0.4">
      <c r="A8" s="9" t="s">
        <v>5</v>
      </c>
      <c r="B8" s="2">
        <v>92.5</v>
      </c>
      <c r="C8" s="2">
        <v>90</v>
      </c>
      <c r="D8" s="2">
        <v>95.9</v>
      </c>
      <c r="E8" s="2">
        <v>80.400000000000006</v>
      </c>
      <c r="F8" s="2">
        <v>88.2</v>
      </c>
      <c r="G8" s="2">
        <v>84.1</v>
      </c>
      <c r="H8" s="2">
        <v>95.1</v>
      </c>
      <c r="I8" s="2">
        <v>92.4</v>
      </c>
    </row>
    <row r="9" spans="1:9" x14ac:dyDescent="0.4">
      <c r="A9" s="9" t="s">
        <v>11</v>
      </c>
      <c r="B9" s="8">
        <f>AVERAGE(B6:B8)</f>
        <v>96.8</v>
      </c>
      <c r="C9" s="8">
        <f t="shared" ref="C9" si="0">AVERAGE(C6:C8)</f>
        <v>93.133333333333326</v>
      </c>
      <c r="D9" s="8">
        <f>AVERAGE(D6:D8)</f>
        <v>87.3</v>
      </c>
      <c r="E9" s="8">
        <f>AVERAGE(E6:E8)</f>
        <v>86.233333333333348</v>
      </c>
      <c r="F9" s="8">
        <f>AVERAGE(F6:F8)</f>
        <v>83.566666666666663</v>
      </c>
      <c r="G9" s="8">
        <f>AVERAGE(G6:G8)</f>
        <v>86.033333333333346</v>
      </c>
      <c r="H9" s="8">
        <f t="shared" ref="H9:I9" si="1">AVERAGE(H6:H8)</f>
        <v>88.7</v>
      </c>
      <c r="I9" s="8">
        <f t="shared" si="1"/>
        <v>90.766666666666666</v>
      </c>
    </row>
    <row r="10" spans="1:9" x14ac:dyDescent="0.4">
      <c r="A10" s="9" t="s">
        <v>12</v>
      </c>
      <c r="B10" s="8">
        <f>STDEV(B6:B8)</f>
        <v>3.8691084244306215</v>
      </c>
      <c r="C10" s="8">
        <f t="shared" ref="C10" si="2">STDEV(C6:C8)</f>
        <v>3.9715656022950587</v>
      </c>
      <c r="D10" s="8">
        <f>STDEV(D6:D8)</f>
        <v>8.361220006673669</v>
      </c>
      <c r="E10" s="8">
        <f>STDEV(E6:E8)</f>
        <v>5.1403631518924113</v>
      </c>
      <c r="F10" s="8">
        <f>STDEV(F6:F8)</f>
        <v>7.1765822877838845</v>
      </c>
      <c r="G10" s="8">
        <f>STDEV(G6:G8)</f>
        <v>5.9408192476571262</v>
      </c>
      <c r="H10" s="8">
        <f t="shared" ref="H10:I10" si="3">STDEV(H6:H8)</f>
        <v>5.8591808301160997</v>
      </c>
      <c r="I10" s="8">
        <f t="shared" si="3"/>
        <v>4.7648014998878301</v>
      </c>
    </row>
    <row r="11" spans="1:9" x14ac:dyDescent="0.4">
      <c r="A11" s="9" t="s">
        <v>13</v>
      </c>
      <c r="B11" s="8">
        <f>(B10/B9)*100</f>
        <v>3.9970128351556009</v>
      </c>
      <c r="C11" s="8">
        <f t="shared" ref="C11" si="4">(C10/C9)*100</f>
        <v>4.2643868313833853</v>
      </c>
      <c r="D11" s="8">
        <f>(D10/D9)*100</f>
        <v>9.5775715998552915</v>
      </c>
      <c r="E11" s="8">
        <f>(E10/E9)*100</f>
        <v>5.9609932182749255</v>
      </c>
      <c r="F11" s="8">
        <f>(F10/F9)*100</f>
        <v>8.5878527576193289</v>
      </c>
      <c r="G11" s="8">
        <f>(G10/G9)*100</f>
        <v>6.9052529031272281</v>
      </c>
      <c r="H11" s="8">
        <f t="shared" ref="H11:I11" si="5">(H10/H9)*100</f>
        <v>6.6056153665344981</v>
      </c>
      <c r="I11" s="8">
        <f t="shared" si="5"/>
        <v>5.2495058757486195</v>
      </c>
    </row>
  </sheetData>
  <mergeCells count="6">
    <mergeCell ref="A3:I3"/>
    <mergeCell ref="A4:A5"/>
    <mergeCell ref="B4:C4"/>
    <mergeCell ref="D4:E4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scale="46" orientation="portrait" r:id="rId1"/>
  <headerFooter>
    <oddHeader>&amp;F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Fold change</vt:lpstr>
      <vt:lpstr>Viability</vt:lpstr>
    </vt:vector>
  </TitlesOfParts>
  <Company>Luxembourg Institute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Mommaerts</dc:creator>
  <cp:lastModifiedBy>Kathleen Mommaerts</cp:lastModifiedBy>
  <cp:lastPrinted>2019-06-13T15:33:22Z</cp:lastPrinted>
  <dcterms:created xsi:type="dcterms:W3CDTF">2018-04-09T14:33:45Z</dcterms:created>
  <dcterms:modified xsi:type="dcterms:W3CDTF">2020-11-02T17:55:53Z</dcterms:modified>
</cp:coreProperties>
</file>