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C8B1077E-FC12-4608-B6A5-0813A41E31ED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2" l="1"/>
  <c r="G15" i="12"/>
  <c r="G17" i="1" l="1"/>
  <c r="G18" i="1"/>
  <c r="G19" i="1"/>
  <c r="H3" i="2" l="1"/>
  <c r="H19" i="1" l="1"/>
  <c r="H17" i="1"/>
  <c r="H18" i="1"/>
  <c r="D16" i="1"/>
  <c r="D4" i="2"/>
  <c r="E4" i="2" s="1"/>
  <c r="D5" i="2"/>
  <c r="E5" i="2" s="1"/>
  <c r="D6" i="2"/>
  <c r="E6" i="2" s="1"/>
  <c r="D3" i="2"/>
  <c r="E3" i="2" s="1"/>
  <c r="G16" i="1" l="1"/>
  <c r="H16" i="1" s="1"/>
  <c r="F4" i="2"/>
  <c r="G4" i="2" s="1"/>
  <c r="F5" i="2"/>
  <c r="G5" i="2" s="1"/>
  <c r="F3" i="2"/>
  <c r="G3" i="2" s="1"/>
  <c r="F6" i="2"/>
  <c r="G6" i="2" s="1"/>
  <c r="X50" i="12"/>
  <c r="W50" i="12"/>
  <c r="X48" i="12"/>
  <c r="W48" i="12"/>
  <c r="X46" i="12"/>
  <c r="W46" i="12"/>
  <c r="X44" i="12"/>
  <c r="W44" i="12"/>
  <c r="X42" i="12"/>
  <c r="W42" i="12"/>
  <c r="X33" i="12"/>
  <c r="W33" i="12"/>
  <c r="X31" i="12"/>
  <c r="W31" i="12"/>
  <c r="X29" i="12"/>
  <c r="W29" i="12"/>
  <c r="X27" i="12"/>
  <c r="W27" i="12"/>
  <c r="X25" i="12"/>
  <c r="W25" i="12"/>
  <c r="P33" i="12"/>
  <c r="O33" i="12"/>
  <c r="P31" i="12"/>
  <c r="O31" i="12"/>
  <c r="P29" i="12"/>
  <c r="O29" i="12"/>
  <c r="P27" i="12"/>
  <c r="O27" i="12"/>
  <c r="P25" i="12"/>
  <c r="O25" i="12"/>
  <c r="P15" i="12"/>
  <c r="O15" i="12"/>
  <c r="P13" i="12"/>
  <c r="O13" i="12"/>
  <c r="P11" i="12"/>
  <c r="O11" i="12"/>
  <c r="P9" i="12"/>
  <c r="O9" i="12"/>
  <c r="P7" i="12"/>
  <c r="O7" i="12"/>
  <c r="H13" i="12"/>
  <c r="G13" i="12"/>
  <c r="H11" i="12"/>
  <c r="G11" i="12"/>
  <c r="H9" i="12"/>
  <c r="G9" i="12"/>
  <c r="H7" i="12"/>
  <c r="G7" i="12"/>
  <c r="Y27" i="12" l="1"/>
  <c r="Q7" i="12"/>
  <c r="Q27" i="12"/>
  <c r="Q25" i="12"/>
  <c r="Y44" i="12"/>
  <c r="Y46" i="12"/>
  <c r="Y29" i="12"/>
  <c r="Y31" i="12"/>
  <c r="Y50" i="12"/>
  <c r="Y25" i="12"/>
  <c r="Y48" i="12"/>
  <c r="Y42" i="12"/>
  <c r="Y33" i="12"/>
  <c r="Q31" i="12"/>
  <c r="Q11" i="12"/>
  <c r="R14" i="12" s="1"/>
  <c r="Q15" i="12"/>
  <c r="Q13" i="12"/>
  <c r="Q29" i="12"/>
  <c r="Q33" i="12"/>
  <c r="Q9" i="12"/>
  <c r="D22" i="1" l="1"/>
</calcChain>
</file>

<file path=xl/sharedStrings.xml><?xml version="1.0" encoding="utf-8"?>
<sst xmlns="http://schemas.openxmlformats.org/spreadsheetml/2006/main" count="465" uniqueCount="156">
  <si>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</si>
  <si>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</si>
  <si>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</si>
  <si>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</si>
  <si>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</si>
  <si>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</si>
  <si>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</si>
  <si>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</si>
  <si>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</si>
  <si>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</si>
  <si>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</si>
  <si>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</si>
  <si>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</si>
  <si>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</si>
  <si>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</si>
  <si>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</si>
  <si>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</si>
  <si>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</si>
  <si>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</si>
  <si>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</si>
  <si>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</si>
  <si>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</si>
  <si>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</si>
  <si>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</si>
  <si>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</si>
  <si>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</si>
  <si>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</si>
  <si>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</si>
  <si>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</si>
  <si>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</si>
  <si>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</si>
  <si>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</si>
  <si>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</si>
  <si>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</si>
  <si>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</si>
  <si>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</si>
  <si>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</si>
  <si>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</si>
  <si>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</si>
  <si>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</si>
  <si>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</si>
  <si>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</si>
  <si>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</si>
  <si>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</si>
  <si>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</si>
  <si>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</si>
  <si>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</si>
  <si>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</si>
  <si>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</si>
  <si>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</si>
  <si>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</si>
  <si>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</si>
  <si>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</si>
  <si>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</si>
  <si>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</si>
  <si>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</si>
  <si>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</si>
  <si>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</si>
  <si>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</si>
  <si>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</si>
  <si>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</si>
  <si>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</si>
  <si>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</si>
  <si>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</si>
  <si>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</si>
  <si>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</si>
  <si>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</si>
  <si>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</si>
  <si>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</si>
  <si>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</si>
  <si>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</si>
  <si>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</si>
  <si>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</si>
  <si>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</si>
  <si>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</si>
  <si>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</si>
  <si>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</si>
  <si>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</si>
  <si>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</si>
  <si>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</si>
  <si>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</si>
  <si>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</si>
  <si>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</si>
  <si>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</si>
  <si>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</si>
  <si>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</si>
  <si>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</si>
  <si>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</si>
  <si>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</si>
  <si>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</si>
  <si>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</si>
  <si>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</si>
  <si>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</si>
  <si>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</si>
  <si>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</si>
  <si>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</si>
  <si>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</si>
  <si>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</si>
  <si>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</si>
  <si>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</si>
  <si>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</si>
  <si>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</si>
  <si>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Actin</t>
  </si>
  <si>
    <t>447/448</t>
  </si>
  <si>
    <t>53oC</t>
  </si>
  <si>
    <t>RNA concentration ng/μl</t>
  </si>
  <si>
    <t>DARPP32</t>
  </si>
  <si>
    <t>Calbindin1</t>
  </si>
  <si>
    <t>CTIP2</t>
  </si>
  <si>
    <t>ASCL1</t>
  </si>
  <si>
    <t>FOXG1</t>
  </si>
  <si>
    <t>A</t>
  </si>
  <si>
    <t>B</t>
  </si>
  <si>
    <t>C</t>
  </si>
  <si>
    <t>D</t>
  </si>
  <si>
    <t>E</t>
  </si>
  <si>
    <t>F</t>
  </si>
  <si>
    <t>G</t>
  </si>
  <si>
    <t>H</t>
  </si>
  <si>
    <t>2371/2372</t>
  </si>
  <si>
    <t>CALB1</t>
  </si>
  <si>
    <t>2393/2394</t>
  </si>
  <si>
    <t>2397/2398</t>
  </si>
  <si>
    <t>2395/2396</t>
  </si>
  <si>
    <t>2373/2374</t>
  </si>
  <si>
    <t>Cond</t>
  </si>
  <si>
    <t>CT</t>
  </si>
  <si>
    <t>average</t>
  </si>
  <si>
    <t>SD</t>
  </si>
  <si>
    <t>deltaCT</t>
  </si>
  <si>
    <t>BrainOrg</t>
  </si>
  <si>
    <t>HK Actin-β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</si>
  <si>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</si>
  <si>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</si>
  <si>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</si>
  <si>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</si>
  <si>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</si>
  <si>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</si>
  <si>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</si>
  <si>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</si>
  <si>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</si>
  <si>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</si>
  <si>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B6_C4_35D</t>
  </si>
  <si>
    <t>5/26/2021 11:08:45 AM</t>
  </si>
  <si>
    <t>B6_C4_50D</t>
  </si>
  <si>
    <t>5/26/2021 11:09:22 AM</t>
  </si>
  <si>
    <t>B6_C3_50D</t>
  </si>
  <si>
    <t>5/26/2021 11:10:23 AM</t>
  </si>
  <si>
    <t>B5_C3_50D</t>
  </si>
  <si>
    <t>5/26/2021 11:11:04 AM</t>
  </si>
  <si>
    <t>B6_C3_50D - 2 reactions</t>
  </si>
  <si>
    <t>B5_C3_50D - 2 reactions</t>
  </si>
  <si>
    <t>hStrOs_C3_B5_D50</t>
  </si>
  <si>
    <t>hStrOs_C4_B6_D35</t>
  </si>
  <si>
    <t>hStrOs_C4_B6_D50</t>
  </si>
  <si>
    <t>hStrOs_C3_B6_D50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</si>
</sst>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5" applyNumberFormat="0" applyAlignment="0" applyProtection="0"/>
    <xf numFmtId="0" fontId="18" fillId="7" borderId="16" applyNumberFormat="0" applyAlignment="0" applyProtection="0"/>
    <xf numFmtId="0" fontId="19" fillId="7" borderId="15" applyNumberFormat="0" applyAlignment="0" applyProtection="0"/>
    <xf numFmtId="0" fontId="20" fillId="0" borderId="17" applyNumberFormat="0" applyFill="0" applyAlignment="0" applyProtection="0"/>
    <xf numFmtId="0" fontId="21" fillId="8" borderId="18" applyNumberFormat="0" applyAlignment="0" applyProtection="0"/>
    <xf numFmtId="0" fontId="5" fillId="0" borderId="0" applyNumberFormat="0" applyFill="0" applyBorder="0" applyAlignment="0" applyProtection="0"/>
    <xf numFmtId="0" fontId="9" fillId="9" borderId="19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9" xfId="0" applyBorder="1"/>
    <xf numFmtId="0" fontId="0" fillId="0" borderId="0" xfId="0"/>
    <xf numFmtId="0" fontId="0" fillId="0" borderId="8" xfId="0" applyBorder="1"/>
    <xf numFmtId="0" fontId="4" fillId="0" borderId="0" xfId="3"/>
    <xf numFmtId="0" fontId="24" fillId="34" borderId="21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2" xfId="0" applyFill="1" applyBorder="1"/>
    <xf numFmtId="0" fontId="0" fillId="2" borderId="10" xfId="0" applyFill="1" applyBorder="1"/>
    <xf numFmtId="0" fontId="0" fillId="35" borderId="22" xfId="0" applyFill="1" applyBorder="1"/>
    <xf numFmtId="0" fontId="0" fillId="35" borderId="10" xfId="0" applyFill="1" applyBorder="1"/>
    <xf numFmtId="0" fontId="0" fillId="36" borderId="22" xfId="0" applyFill="1" applyBorder="1"/>
    <xf numFmtId="0" fontId="0" fillId="36" borderId="10" xfId="0" applyFill="1" applyBorder="1"/>
    <xf numFmtId="0" fontId="0" fillId="37" borderId="22" xfId="0" applyFill="1" applyBorder="1"/>
    <xf numFmtId="0" fontId="0" fillId="37" borderId="10" xfId="0" applyFill="1" applyBorder="1"/>
    <xf numFmtId="0" fontId="0" fillId="38" borderId="22" xfId="0" applyFill="1" applyBorder="1"/>
    <xf numFmtId="0" fontId="0" fillId="38" borderId="10" xfId="0" applyFill="1" applyBorder="1"/>
    <xf numFmtId="0" fontId="0" fillId="39" borderId="22" xfId="0" applyFill="1" applyBorder="1"/>
    <xf numFmtId="0" fontId="0" fillId="39" borderId="10" xfId="0" applyFill="1" applyBorder="1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38" borderId="24" xfId="0" applyFill="1" applyBorder="1"/>
    <xf numFmtId="0" fontId="0" fillId="39" borderId="24" xfId="0" applyFill="1" applyBorder="1"/>
    <xf numFmtId="0" fontId="0" fillId="36" borderId="26" xfId="0" applyFill="1" applyBorder="1"/>
    <xf numFmtId="0" fontId="0" fillId="2" borderId="25" xfId="0" applyFill="1" applyBorder="1"/>
    <xf numFmtId="0" fontId="0" fillId="35" borderId="25" xfId="0" applyFill="1" applyBorder="1"/>
    <xf numFmtId="0" fontId="0" fillId="0" borderId="0" xfId="0"/>
    <xf numFmtId="0" fontId="0" fillId="0" borderId="21" xfId="0" applyBorder="1"/>
    <xf numFmtId="0" fontId="0" fillId="0" borderId="0" xfId="0"/>
    <xf numFmtId="0" fontId="0" fillId="0" borderId="0" xfId="0"/>
    <xf numFmtId="0" fontId="1" fillId="0" borderId="9" xfId="0" applyFont="1" applyBorder="1"/>
    <xf numFmtId="0" fontId="1" fillId="0" borderId="0" xfId="0" applyFont="1" applyFill="1"/>
    <xf numFmtId="0" fontId="0" fillId="0" borderId="9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B2" sqref="B2:B5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7" t="s">
        <v>61</v>
      </c>
      <c r="B1" s="37" t="s">
        <v>62</v>
      </c>
      <c r="C1" s="37" t="s">
        <v>63</v>
      </c>
      <c r="D1" s="37" t="s">
        <v>64</v>
      </c>
      <c r="E1" s="37" t="s">
        <v>65</v>
      </c>
      <c r="F1" s="37" t="s">
        <v>66</v>
      </c>
      <c r="G1" s="37" t="s">
        <v>67</v>
      </c>
      <c r="H1" s="37" t="s">
        <v>68</v>
      </c>
      <c r="I1" s="37" t="s">
        <v>69</v>
      </c>
      <c r="J1" s="37" t="s">
        <v>70</v>
      </c>
      <c r="K1" s="37" t="s">
        <v>71</v>
      </c>
    </row>
    <row r="2" spans="1:12" x14ac:dyDescent="0.35">
      <c r="A2" s="78">
        <v>1</v>
      </c>
      <c r="B2" s="83" t="s">
        <v>142</v>
      </c>
      <c r="C2" s="83" t="s">
        <v>100</v>
      </c>
      <c r="D2" s="83" t="s">
        <v>143</v>
      </c>
      <c r="E2" s="83">
        <v>170.2</v>
      </c>
      <c r="F2" s="83" t="s">
        <v>101</v>
      </c>
      <c r="G2" s="83">
        <v>4.2560000000000002</v>
      </c>
      <c r="H2" s="83">
        <v>1.9950000000000001</v>
      </c>
      <c r="I2" s="83">
        <v>2.13</v>
      </c>
      <c r="J2" s="83">
        <v>1.9</v>
      </c>
      <c r="K2" s="78" t="s">
        <v>72</v>
      </c>
      <c r="L2" s="78">
        <v>40</v>
      </c>
    </row>
    <row r="3" spans="1:12" x14ac:dyDescent="0.35">
      <c r="A3" s="78">
        <v>2</v>
      </c>
      <c r="B3" s="83" t="s">
        <v>144</v>
      </c>
      <c r="C3" s="83" t="s">
        <v>100</v>
      </c>
      <c r="D3" s="83" t="s">
        <v>145</v>
      </c>
      <c r="E3" s="83">
        <v>139.5</v>
      </c>
      <c r="F3" s="83" t="s">
        <v>101</v>
      </c>
      <c r="G3" s="83">
        <v>3.488</v>
      </c>
      <c r="H3" s="83">
        <v>1.6220000000000001</v>
      </c>
      <c r="I3" s="83">
        <v>2.15</v>
      </c>
      <c r="J3" s="83">
        <v>1.54</v>
      </c>
      <c r="K3" s="78" t="s">
        <v>72</v>
      </c>
      <c r="L3" s="78">
        <v>40</v>
      </c>
    </row>
    <row r="4" spans="1:12" x14ac:dyDescent="0.35">
      <c r="A4" s="78">
        <v>3</v>
      </c>
      <c r="B4" s="83" t="s">
        <v>146</v>
      </c>
      <c r="C4" s="83" t="s">
        <v>100</v>
      </c>
      <c r="D4" s="83" t="s">
        <v>147</v>
      </c>
      <c r="E4" s="83">
        <v>77.3</v>
      </c>
      <c r="F4" s="83" t="s">
        <v>101</v>
      </c>
      <c r="G4" s="83">
        <v>1.9330000000000001</v>
      </c>
      <c r="H4" s="83">
        <v>0.88800000000000001</v>
      </c>
      <c r="I4" s="83">
        <v>2.1800000000000002</v>
      </c>
      <c r="J4" s="83">
        <v>0.82</v>
      </c>
      <c r="K4" s="78" t="s">
        <v>72</v>
      </c>
      <c r="L4" s="78">
        <v>40</v>
      </c>
    </row>
    <row r="5" spans="1:12" x14ac:dyDescent="0.35">
      <c r="A5" s="78">
        <v>4</v>
      </c>
      <c r="B5" s="83" t="s">
        <v>148</v>
      </c>
      <c r="C5" s="83" t="s">
        <v>100</v>
      </c>
      <c r="D5" s="83" t="s">
        <v>149</v>
      </c>
      <c r="E5" s="83">
        <v>97.1</v>
      </c>
      <c r="F5" s="83" t="s">
        <v>101</v>
      </c>
      <c r="G5" s="83">
        <v>2.4279999999999999</v>
      </c>
      <c r="H5" s="83">
        <v>1.1279999999999999</v>
      </c>
      <c r="I5" s="83">
        <v>2.15</v>
      </c>
      <c r="J5" s="83">
        <v>1.49</v>
      </c>
      <c r="K5" s="78" t="s">
        <v>72</v>
      </c>
      <c r="L5" s="78">
        <v>40</v>
      </c>
    </row>
    <row r="6" spans="1:12" x14ac:dyDescent="0.3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x14ac:dyDescent="0.3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x14ac:dyDescent="0.3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x14ac:dyDescent="0.3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B6" sqref="B6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5" t="s">
        <v>73</v>
      </c>
      <c r="C2" s="81" t="s">
        <v>105</v>
      </c>
      <c r="D2" s="33" t="s">
        <v>132</v>
      </c>
      <c r="E2" s="81" t="s">
        <v>133</v>
      </c>
      <c r="F2" s="33" t="s">
        <v>141</v>
      </c>
      <c r="G2" s="81" t="s">
        <v>134</v>
      </c>
      <c r="H2" s="82" t="s">
        <v>135</v>
      </c>
      <c r="I2" s="34"/>
    </row>
    <row r="3" spans="1:9" x14ac:dyDescent="0.35">
      <c r="A3" s="45">
        <v>1</v>
      </c>
      <c r="B3" s="83" t="s">
        <v>142</v>
      </c>
      <c r="C3" s="83">
        <v>170.2</v>
      </c>
      <c r="D3" s="34">
        <f>9*C3</f>
        <v>1531.8</v>
      </c>
      <c r="E3" s="34">
        <f>D3/20</f>
        <v>76.59</v>
      </c>
      <c r="F3" s="34">
        <f>E3*20/10</f>
        <v>153.18</v>
      </c>
      <c r="G3" s="34">
        <f>F3-20</f>
        <v>133.18</v>
      </c>
      <c r="H3" s="34">
        <f>10/10</f>
        <v>1</v>
      </c>
      <c r="I3" s="34"/>
    </row>
    <row r="4" spans="1:9" x14ac:dyDescent="0.35">
      <c r="A4" s="36">
        <v>2</v>
      </c>
      <c r="B4" s="83" t="s">
        <v>144</v>
      </c>
      <c r="C4" s="83">
        <v>139.5</v>
      </c>
      <c r="D4" s="75">
        <f t="shared" ref="D4:D6" si="0">9*C4</f>
        <v>1255.5</v>
      </c>
      <c r="E4" s="75">
        <f t="shared" ref="E4:E6" si="1">D4/20</f>
        <v>62.774999999999999</v>
      </c>
      <c r="F4" s="78">
        <f t="shared" ref="F4:F6" si="2">E4*20/10</f>
        <v>125.55</v>
      </c>
      <c r="G4" s="75">
        <f t="shared" ref="G4:G6" si="3">F4-20</f>
        <v>105.55</v>
      </c>
      <c r="H4" s="34"/>
      <c r="I4" s="34"/>
    </row>
    <row r="5" spans="1:9" x14ac:dyDescent="0.35">
      <c r="A5" s="45">
        <v>3</v>
      </c>
      <c r="B5" s="83" t="s">
        <v>150</v>
      </c>
      <c r="C5" s="83">
        <v>77.3</v>
      </c>
      <c r="D5" s="75">
        <f t="shared" si="0"/>
        <v>695.69999999999993</v>
      </c>
      <c r="E5" s="75">
        <f t="shared" si="1"/>
        <v>34.784999999999997</v>
      </c>
      <c r="F5" s="78">
        <f t="shared" si="2"/>
        <v>69.569999999999993</v>
      </c>
      <c r="G5" s="75">
        <f t="shared" si="3"/>
        <v>49.569999999999993</v>
      </c>
      <c r="H5" s="34"/>
      <c r="I5" s="34"/>
    </row>
    <row r="6" spans="1:9" x14ac:dyDescent="0.35">
      <c r="A6" s="45">
        <v>4</v>
      </c>
      <c r="B6" s="83" t="s">
        <v>151</v>
      </c>
      <c r="C6" s="83">
        <v>97.1</v>
      </c>
      <c r="D6" s="75">
        <f t="shared" si="0"/>
        <v>873.9</v>
      </c>
      <c r="E6" s="75">
        <f t="shared" si="1"/>
        <v>43.695</v>
      </c>
      <c r="F6" s="78">
        <f t="shared" si="2"/>
        <v>87.39</v>
      </c>
      <c r="G6" s="75">
        <f t="shared" si="3"/>
        <v>67.39</v>
      </c>
      <c r="H6" s="34"/>
      <c r="I6" s="34"/>
    </row>
    <row r="7" spans="1:9" x14ac:dyDescent="0.35">
      <c r="A7" s="45"/>
      <c r="B7" s="78"/>
      <c r="C7" s="78"/>
      <c r="D7" s="75"/>
      <c r="E7" s="75"/>
      <c r="F7" s="78"/>
      <c r="G7" s="75"/>
      <c r="H7" s="34"/>
      <c r="I7" s="34"/>
    </row>
    <row r="8" spans="1:9" x14ac:dyDescent="0.35">
      <c r="A8" s="45"/>
      <c r="B8" s="78"/>
      <c r="C8" s="78"/>
      <c r="D8" s="75"/>
      <c r="E8" s="75"/>
      <c r="F8" s="78"/>
      <c r="G8" s="75"/>
      <c r="H8" s="34"/>
      <c r="I8" s="34"/>
    </row>
    <row r="9" spans="1:9" x14ac:dyDescent="0.35">
      <c r="A9" s="24"/>
      <c r="B9" s="78"/>
      <c r="C9" s="78"/>
      <c r="D9" s="75"/>
      <c r="E9" s="75"/>
      <c r="F9" s="78"/>
      <c r="G9" s="75"/>
      <c r="H9" s="34"/>
      <c r="I9" s="34"/>
    </row>
    <row r="10" spans="1:9" x14ac:dyDescent="0.35">
      <c r="A10" s="40"/>
      <c r="B10" s="78"/>
      <c r="C10" s="78"/>
      <c r="D10" s="78"/>
      <c r="E10" s="78"/>
      <c r="F10" s="78"/>
      <c r="G10" s="78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G19" sqref="G19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5"/>
      <c r="C2" s="89" t="s">
        <v>102</v>
      </c>
      <c r="D2" s="89"/>
      <c r="E2" s="90" t="s">
        <v>106</v>
      </c>
      <c r="F2" s="90"/>
      <c r="G2" s="91" t="s">
        <v>107</v>
      </c>
      <c r="H2" s="91"/>
      <c r="I2" s="92" t="s">
        <v>108</v>
      </c>
      <c r="J2" s="92"/>
      <c r="K2" s="93" t="s">
        <v>109</v>
      </c>
      <c r="L2" s="93"/>
      <c r="M2" s="88" t="s">
        <v>110</v>
      </c>
      <c r="N2" s="88"/>
    </row>
    <row r="3" spans="1:17" ht="15" thickBot="1" x14ac:dyDescent="0.4">
      <c r="A3" s="24"/>
      <c r="B3" s="45"/>
      <c r="C3" s="45">
        <v>1</v>
      </c>
      <c r="D3" s="45">
        <v>2</v>
      </c>
      <c r="E3" s="45">
        <v>3</v>
      </c>
      <c r="F3" s="45">
        <v>4</v>
      </c>
      <c r="G3" s="45">
        <v>5</v>
      </c>
      <c r="H3" s="45">
        <v>6</v>
      </c>
      <c r="I3" s="45">
        <v>7</v>
      </c>
      <c r="J3" s="45">
        <v>8</v>
      </c>
      <c r="K3" s="45">
        <v>9</v>
      </c>
      <c r="L3" s="45">
        <v>10</v>
      </c>
      <c r="M3" s="45">
        <v>11</v>
      </c>
      <c r="N3" s="45">
        <v>12</v>
      </c>
    </row>
    <row r="4" spans="1:17" x14ac:dyDescent="0.35">
      <c r="A4" s="83" t="s">
        <v>142</v>
      </c>
      <c r="B4" s="45" t="s">
        <v>111</v>
      </c>
      <c r="C4" s="46"/>
      <c r="D4" s="47"/>
      <c r="E4" s="48"/>
      <c r="F4" s="49"/>
      <c r="G4" s="50"/>
      <c r="H4" s="51"/>
      <c r="I4" s="52"/>
      <c r="J4" s="53"/>
      <c r="K4" s="54"/>
      <c r="L4" s="55"/>
      <c r="M4" s="56"/>
      <c r="N4" s="57"/>
    </row>
    <row r="5" spans="1:17" x14ac:dyDescent="0.35">
      <c r="A5" s="83" t="s">
        <v>144</v>
      </c>
      <c r="B5" s="45" t="s">
        <v>112</v>
      </c>
      <c r="C5" s="58"/>
      <c r="D5" s="59"/>
      <c r="E5" s="60"/>
      <c r="F5" s="61"/>
      <c r="G5" s="62"/>
      <c r="H5" s="63"/>
      <c r="I5" s="64"/>
      <c r="J5" s="65"/>
      <c r="K5" s="66"/>
      <c r="L5" s="67"/>
      <c r="M5" s="68"/>
      <c r="N5" s="69"/>
    </row>
    <row r="6" spans="1:17" x14ac:dyDescent="0.35">
      <c r="A6" s="83" t="s">
        <v>146</v>
      </c>
      <c r="B6" s="45" t="s">
        <v>113</v>
      </c>
      <c r="C6" s="58"/>
      <c r="D6" s="59"/>
      <c r="E6" s="60"/>
      <c r="F6" s="61"/>
      <c r="G6" s="62"/>
      <c r="H6" s="63"/>
      <c r="I6" s="64"/>
      <c r="J6" s="65"/>
      <c r="K6" s="66"/>
      <c r="L6" s="67"/>
      <c r="M6" s="68"/>
      <c r="N6" s="69"/>
    </row>
    <row r="7" spans="1:17" x14ac:dyDescent="0.35">
      <c r="A7" s="83" t="s">
        <v>148</v>
      </c>
      <c r="B7" s="45" t="s">
        <v>114</v>
      </c>
      <c r="C7" s="58"/>
      <c r="D7" s="59"/>
      <c r="E7" s="60"/>
      <c r="F7" s="61"/>
      <c r="G7" s="62"/>
      <c r="H7" s="63"/>
      <c r="I7" s="64"/>
      <c r="J7" s="65"/>
      <c r="K7" s="66"/>
      <c r="L7" s="67"/>
      <c r="M7" s="68"/>
      <c r="N7" s="69"/>
    </row>
    <row r="8" spans="1:17" x14ac:dyDescent="0.35">
      <c r="A8" s="33" t="s">
        <v>130</v>
      </c>
      <c r="B8" s="45" t="s">
        <v>115</v>
      </c>
      <c r="C8" s="58"/>
      <c r="D8" s="59"/>
      <c r="E8" s="60"/>
      <c r="F8" s="61"/>
      <c r="G8" s="62"/>
      <c r="H8" s="63"/>
      <c r="I8" s="64"/>
      <c r="J8" s="65"/>
      <c r="K8" s="66"/>
      <c r="L8" s="67"/>
      <c r="M8" s="68"/>
      <c r="N8" s="69"/>
    </row>
    <row r="9" spans="1:17" x14ac:dyDescent="0.35">
      <c r="A9" s="83"/>
      <c r="B9" s="45" t="s">
        <v>116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7" x14ac:dyDescent="0.35">
      <c r="A10" s="83"/>
      <c r="B10" s="45" t="s">
        <v>117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Q10" s="8"/>
    </row>
    <row r="11" spans="1:17" x14ac:dyDescent="0.35">
      <c r="B11" s="45" t="s">
        <v>118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39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0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136</v>
      </c>
      <c r="I15" s="2"/>
      <c r="J15" s="2"/>
      <c r="K15" s="2"/>
      <c r="L15" s="30"/>
      <c r="M15" s="39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D16*6</f>
        <v>46.800000000000004</v>
      </c>
      <c r="H16" s="2">
        <f>G16*2</f>
        <v>93.600000000000009</v>
      </c>
      <c r="I16" s="2"/>
      <c r="K16" s="2"/>
      <c r="L16" s="30"/>
      <c r="M16" s="40"/>
    </row>
    <row r="17" spans="2:16" x14ac:dyDescent="0.35">
      <c r="B17" t="s">
        <v>3</v>
      </c>
      <c r="C17" s="2"/>
      <c r="D17" s="20">
        <v>10</v>
      </c>
      <c r="E17" s="86" t="s">
        <v>18</v>
      </c>
      <c r="F17" s="87"/>
      <c r="G17" s="19">
        <f t="shared" ref="G17:G19" si="0">D17*6</f>
        <v>60</v>
      </c>
      <c r="H17" s="2">
        <f t="shared" ref="H17:H19" si="1">G17*2</f>
        <v>120</v>
      </c>
      <c r="I17" s="2"/>
      <c r="K17" s="2"/>
      <c r="L17" s="30"/>
      <c r="M17" s="39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6</v>
      </c>
      <c r="G18" s="19">
        <f t="shared" si="0"/>
        <v>3.5999999999999996</v>
      </c>
      <c r="H18" s="2">
        <f t="shared" si="1"/>
        <v>7.1999999999999993</v>
      </c>
      <c r="I18" s="85"/>
      <c r="J18" s="85"/>
      <c r="K18" s="6"/>
      <c r="L18" s="30"/>
      <c r="M18" s="41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3.5999999999999996</v>
      </c>
      <c r="H19" s="2">
        <f t="shared" si="1"/>
        <v>7.1999999999999993</v>
      </c>
      <c r="I19" s="85"/>
      <c r="J19" s="85"/>
      <c r="K19" s="6"/>
      <c r="L19" s="30"/>
      <c r="M19" s="40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2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3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0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8" t="s">
        <v>103</v>
      </c>
      <c r="K25" s="73" t="s">
        <v>102</v>
      </c>
      <c r="L25" s="40"/>
      <c r="M25" s="40"/>
      <c r="O25" s="23"/>
      <c r="P25" s="17"/>
    </row>
    <row r="26" spans="2:16" ht="15" thickBot="1" x14ac:dyDescent="0.4">
      <c r="J26" s="60" t="s">
        <v>124</v>
      </c>
      <c r="K26" s="74" t="s">
        <v>106</v>
      </c>
      <c r="L26" s="40"/>
      <c r="M26" s="40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63" t="s">
        <v>119</v>
      </c>
      <c r="K27" s="72" t="s">
        <v>120</v>
      </c>
      <c r="L27" s="40"/>
      <c r="M27" s="40"/>
      <c r="P27" s="17"/>
    </row>
    <row r="28" spans="2:16" x14ac:dyDescent="0.35">
      <c r="B28" s="2"/>
      <c r="C28" s="2"/>
      <c r="D28" s="11" t="s">
        <v>9</v>
      </c>
      <c r="E28" s="12" t="s">
        <v>11</v>
      </c>
      <c r="F28" s="2"/>
      <c r="J28" s="65" t="s">
        <v>121</v>
      </c>
      <c r="K28" s="65" t="s">
        <v>108</v>
      </c>
      <c r="L28" s="40"/>
      <c r="M28" s="40"/>
      <c r="N28" s="45"/>
      <c r="P28" s="17"/>
    </row>
    <row r="29" spans="2:16" ht="15" thickBot="1" x14ac:dyDescent="0.4">
      <c r="B29" s="2"/>
      <c r="C29" s="2"/>
      <c r="D29" s="13" t="s">
        <v>104</v>
      </c>
      <c r="E29" s="14" t="s">
        <v>12</v>
      </c>
      <c r="F29" s="2" t="s">
        <v>74</v>
      </c>
      <c r="J29" s="70" t="s">
        <v>123</v>
      </c>
      <c r="K29" s="70" t="s">
        <v>109</v>
      </c>
      <c r="L29" s="40"/>
      <c r="M29" s="40"/>
      <c r="P29" s="17"/>
    </row>
    <row r="30" spans="2:16" ht="15" thickBot="1" x14ac:dyDescent="0.4">
      <c r="B30" s="2"/>
      <c r="C30" s="2"/>
      <c r="D30" s="15" t="s">
        <v>13</v>
      </c>
      <c r="E30" s="16" t="s">
        <v>12</v>
      </c>
      <c r="F30" s="2"/>
      <c r="J30" s="71" t="s">
        <v>122</v>
      </c>
      <c r="K30" s="71" t="s">
        <v>110</v>
      </c>
      <c r="L30" s="40"/>
      <c r="M30" s="40"/>
      <c r="P30" s="17"/>
    </row>
    <row r="31" spans="2:16" x14ac:dyDescent="0.35">
      <c r="B31" s="2"/>
      <c r="C31" s="2"/>
      <c r="D31" s="3" t="s">
        <v>14</v>
      </c>
      <c r="E31" s="2"/>
      <c r="F31" s="2"/>
      <c r="L31" s="40"/>
      <c r="M31" s="40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140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25" workbookViewId="0">
      <selection activeCell="F60" sqref="F60:F61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4" t="s">
        <v>19</v>
      </c>
      <c r="B1" s="44" t="s">
        <v>20</v>
      </c>
      <c r="C1" s="34" t="s">
        <v>99</v>
      </c>
      <c r="D1" s="45" t="s">
        <v>21</v>
      </c>
      <c r="E1" s="45" t="s">
        <v>22</v>
      </c>
      <c r="F1" s="45" t="s">
        <v>23</v>
      </c>
      <c r="G1" s="45" t="s">
        <v>24</v>
      </c>
    </row>
    <row r="2" spans="1:7" x14ac:dyDescent="0.35">
      <c r="A2" s="77" t="s">
        <v>25</v>
      </c>
      <c r="B2" s="77" t="s">
        <v>137</v>
      </c>
      <c r="C2" s="38" t="s">
        <v>102</v>
      </c>
      <c r="D2" s="78" t="s">
        <v>138</v>
      </c>
      <c r="E2" s="78" t="s">
        <v>139</v>
      </c>
      <c r="F2" s="84">
        <v>14.88</v>
      </c>
      <c r="G2" s="84">
        <v>72</v>
      </c>
    </row>
    <row r="3" spans="1:7" x14ac:dyDescent="0.35">
      <c r="A3" s="77" t="s">
        <v>26</v>
      </c>
      <c r="B3" s="77" t="s">
        <v>137</v>
      </c>
      <c r="C3" s="38" t="s">
        <v>102</v>
      </c>
      <c r="D3" s="78" t="s">
        <v>138</v>
      </c>
      <c r="E3" s="78" t="s">
        <v>139</v>
      </c>
      <c r="F3" s="84">
        <v>14.64</v>
      </c>
      <c r="G3" s="84">
        <v>83</v>
      </c>
    </row>
    <row r="4" spans="1:7" x14ac:dyDescent="0.35">
      <c r="A4" s="77" t="s">
        <v>27</v>
      </c>
      <c r="B4" s="77" t="s">
        <v>137</v>
      </c>
      <c r="C4" s="38" t="s">
        <v>106</v>
      </c>
      <c r="D4" s="78" t="s">
        <v>138</v>
      </c>
      <c r="E4" s="78" t="s">
        <v>139</v>
      </c>
      <c r="F4" s="84">
        <v>25.43</v>
      </c>
      <c r="G4" s="84">
        <v>84.5</v>
      </c>
    </row>
    <row r="5" spans="1:7" x14ac:dyDescent="0.35">
      <c r="A5" s="77" t="s">
        <v>28</v>
      </c>
      <c r="B5" s="77" t="s">
        <v>137</v>
      </c>
      <c r="C5" s="38" t="s">
        <v>106</v>
      </c>
      <c r="D5" s="78" t="s">
        <v>138</v>
      </c>
      <c r="E5" s="78" t="s">
        <v>139</v>
      </c>
      <c r="F5" s="84">
        <v>25.3</v>
      </c>
      <c r="G5" s="84">
        <v>84.5</v>
      </c>
    </row>
    <row r="6" spans="1:7" x14ac:dyDescent="0.35">
      <c r="A6" s="77" t="s">
        <v>29</v>
      </c>
      <c r="B6" s="77" t="s">
        <v>137</v>
      </c>
      <c r="C6" s="38" t="s">
        <v>120</v>
      </c>
      <c r="D6" s="78" t="s">
        <v>138</v>
      </c>
      <c r="E6" s="78" t="s">
        <v>139</v>
      </c>
      <c r="F6" s="84">
        <v>23.08</v>
      </c>
      <c r="G6" s="84">
        <v>77</v>
      </c>
    </row>
    <row r="7" spans="1:7" x14ac:dyDescent="0.35">
      <c r="A7" s="77" t="s">
        <v>30</v>
      </c>
      <c r="B7" s="77" t="s">
        <v>137</v>
      </c>
      <c r="C7" s="38" t="s">
        <v>120</v>
      </c>
      <c r="D7" s="78" t="s">
        <v>138</v>
      </c>
      <c r="E7" s="78" t="s">
        <v>139</v>
      </c>
      <c r="F7" s="84">
        <v>22.67</v>
      </c>
      <c r="G7" s="84">
        <v>77</v>
      </c>
    </row>
    <row r="8" spans="1:7" x14ac:dyDescent="0.35">
      <c r="A8" s="77" t="s">
        <v>31</v>
      </c>
      <c r="B8" s="77" t="s">
        <v>137</v>
      </c>
      <c r="C8" s="38" t="s">
        <v>108</v>
      </c>
      <c r="D8" s="78" t="s">
        <v>138</v>
      </c>
      <c r="E8" s="78" t="s">
        <v>139</v>
      </c>
      <c r="F8" s="84">
        <v>17.43</v>
      </c>
      <c r="G8" s="84">
        <v>77.5</v>
      </c>
    </row>
    <row r="9" spans="1:7" x14ac:dyDescent="0.35">
      <c r="A9" s="77" t="s">
        <v>32</v>
      </c>
      <c r="B9" s="77" t="s">
        <v>137</v>
      </c>
      <c r="C9" s="38" t="s">
        <v>108</v>
      </c>
      <c r="D9" s="78" t="s">
        <v>138</v>
      </c>
      <c r="E9" s="78" t="s">
        <v>139</v>
      </c>
      <c r="F9" s="84">
        <v>17.600000000000001</v>
      </c>
      <c r="G9" s="84">
        <v>77</v>
      </c>
    </row>
    <row r="10" spans="1:7" x14ac:dyDescent="0.35">
      <c r="A10" s="77" t="s">
        <v>33</v>
      </c>
      <c r="B10" s="77" t="s">
        <v>137</v>
      </c>
      <c r="C10" s="38" t="s">
        <v>109</v>
      </c>
      <c r="D10" s="78" t="s">
        <v>138</v>
      </c>
      <c r="E10" s="78" t="s">
        <v>139</v>
      </c>
      <c r="F10" s="84">
        <v>18.260000000000002</v>
      </c>
      <c r="G10" s="84">
        <v>86</v>
      </c>
    </row>
    <row r="11" spans="1:7" x14ac:dyDescent="0.35">
      <c r="A11" s="77" t="s">
        <v>34</v>
      </c>
      <c r="B11" s="77" t="s">
        <v>137</v>
      </c>
      <c r="C11" s="38" t="s">
        <v>109</v>
      </c>
      <c r="D11" s="78" t="s">
        <v>138</v>
      </c>
      <c r="E11" s="78" t="s">
        <v>139</v>
      </c>
      <c r="F11" s="84">
        <v>17.57</v>
      </c>
      <c r="G11" s="84">
        <v>86</v>
      </c>
    </row>
    <row r="12" spans="1:7" x14ac:dyDescent="0.35">
      <c r="A12" s="77" t="s">
        <v>35</v>
      </c>
      <c r="B12" s="77" t="s">
        <v>137</v>
      </c>
      <c r="C12" s="78" t="s">
        <v>110</v>
      </c>
      <c r="D12" s="78" t="s">
        <v>138</v>
      </c>
      <c r="E12" s="78" t="s">
        <v>139</v>
      </c>
      <c r="F12" s="84">
        <v>16.93</v>
      </c>
      <c r="G12" s="84">
        <v>89</v>
      </c>
    </row>
    <row r="13" spans="1:7" x14ac:dyDescent="0.35">
      <c r="A13" s="77" t="s">
        <v>36</v>
      </c>
      <c r="B13" s="77" t="s">
        <v>137</v>
      </c>
      <c r="C13" s="78" t="s">
        <v>110</v>
      </c>
      <c r="D13" s="78" t="s">
        <v>138</v>
      </c>
      <c r="E13" s="78" t="s">
        <v>139</v>
      </c>
      <c r="F13" s="84">
        <v>15.83</v>
      </c>
      <c r="G13" s="84">
        <v>89</v>
      </c>
    </row>
    <row r="14" spans="1:7" x14ac:dyDescent="0.35">
      <c r="A14" s="77" t="s">
        <v>75</v>
      </c>
      <c r="B14" s="77" t="s">
        <v>137</v>
      </c>
      <c r="C14" s="38" t="s">
        <v>102</v>
      </c>
      <c r="D14" s="78" t="s">
        <v>138</v>
      </c>
      <c r="E14" s="78" t="s">
        <v>139</v>
      </c>
      <c r="F14" s="84">
        <v>14.48</v>
      </c>
      <c r="G14" s="84">
        <v>83</v>
      </c>
    </row>
    <row r="15" spans="1:7" x14ac:dyDescent="0.35">
      <c r="A15" s="77" t="s">
        <v>76</v>
      </c>
      <c r="B15" s="77" t="s">
        <v>137</v>
      </c>
      <c r="C15" s="38" t="s">
        <v>102</v>
      </c>
      <c r="D15" s="78" t="s">
        <v>138</v>
      </c>
      <c r="E15" s="78" t="s">
        <v>139</v>
      </c>
      <c r="F15" s="84">
        <v>14.42</v>
      </c>
      <c r="G15" s="84">
        <v>83</v>
      </c>
    </row>
    <row r="16" spans="1:7" x14ac:dyDescent="0.35">
      <c r="A16" s="77" t="s">
        <v>77</v>
      </c>
      <c r="B16" s="77" t="s">
        <v>137</v>
      </c>
      <c r="C16" s="38" t="s">
        <v>106</v>
      </c>
      <c r="D16" s="78" t="s">
        <v>138</v>
      </c>
      <c r="E16" s="78" t="s">
        <v>139</v>
      </c>
      <c r="F16" s="84">
        <v>24.26</v>
      </c>
      <c r="G16" s="84">
        <v>84.5</v>
      </c>
    </row>
    <row r="17" spans="1:7" x14ac:dyDescent="0.35">
      <c r="A17" s="77" t="s">
        <v>78</v>
      </c>
      <c r="B17" s="77" t="s">
        <v>137</v>
      </c>
      <c r="C17" s="38" t="s">
        <v>106</v>
      </c>
      <c r="D17" s="78" t="s">
        <v>138</v>
      </c>
      <c r="E17" s="78" t="s">
        <v>139</v>
      </c>
      <c r="F17" s="84">
        <v>24.76</v>
      </c>
      <c r="G17" s="84">
        <v>84.5</v>
      </c>
    </row>
    <row r="18" spans="1:7" x14ac:dyDescent="0.35">
      <c r="A18" s="77" t="s">
        <v>79</v>
      </c>
      <c r="B18" s="77" t="s">
        <v>137</v>
      </c>
      <c r="C18" s="38" t="s">
        <v>120</v>
      </c>
      <c r="D18" s="78" t="s">
        <v>138</v>
      </c>
      <c r="E18" s="78" t="s">
        <v>139</v>
      </c>
      <c r="F18" s="84">
        <v>22.96</v>
      </c>
      <c r="G18" s="84">
        <v>77</v>
      </c>
    </row>
    <row r="19" spans="1:7" x14ac:dyDescent="0.35">
      <c r="A19" s="77" t="s">
        <v>80</v>
      </c>
      <c r="B19" s="77" t="s">
        <v>137</v>
      </c>
      <c r="C19" s="38" t="s">
        <v>120</v>
      </c>
      <c r="D19" s="78" t="s">
        <v>138</v>
      </c>
      <c r="E19" s="78" t="s">
        <v>139</v>
      </c>
      <c r="F19" s="84">
        <v>23.27</v>
      </c>
      <c r="G19" s="84">
        <v>77</v>
      </c>
    </row>
    <row r="20" spans="1:7" x14ac:dyDescent="0.35">
      <c r="A20" s="77" t="s">
        <v>81</v>
      </c>
      <c r="B20" s="77" t="s">
        <v>137</v>
      </c>
      <c r="C20" s="38" t="s">
        <v>108</v>
      </c>
      <c r="D20" s="78" t="s">
        <v>138</v>
      </c>
      <c r="E20" s="78" t="s">
        <v>139</v>
      </c>
      <c r="F20" s="84">
        <v>17.02</v>
      </c>
      <c r="G20" s="84">
        <v>77.5</v>
      </c>
    </row>
    <row r="21" spans="1:7" x14ac:dyDescent="0.35">
      <c r="A21" s="77" t="s">
        <v>82</v>
      </c>
      <c r="B21" s="77" t="s">
        <v>137</v>
      </c>
      <c r="C21" s="38" t="s">
        <v>108</v>
      </c>
      <c r="D21" s="78" t="s">
        <v>138</v>
      </c>
      <c r="E21" s="78" t="s">
        <v>139</v>
      </c>
      <c r="F21" s="84">
        <v>16.61</v>
      </c>
      <c r="G21" s="84">
        <v>77</v>
      </c>
    </row>
    <row r="22" spans="1:7" x14ac:dyDescent="0.35">
      <c r="A22" s="77" t="s">
        <v>83</v>
      </c>
      <c r="B22" s="77" t="s">
        <v>137</v>
      </c>
      <c r="C22" s="38" t="s">
        <v>109</v>
      </c>
      <c r="D22" s="78" t="s">
        <v>138</v>
      </c>
      <c r="E22" s="78" t="s">
        <v>139</v>
      </c>
      <c r="F22" s="84">
        <v>18.45</v>
      </c>
      <c r="G22" s="84">
        <v>86</v>
      </c>
    </row>
    <row r="23" spans="1:7" x14ac:dyDescent="0.35">
      <c r="A23" s="77" t="s">
        <v>84</v>
      </c>
      <c r="B23" s="77" t="s">
        <v>137</v>
      </c>
      <c r="C23" s="38" t="s">
        <v>109</v>
      </c>
      <c r="D23" s="78" t="s">
        <v>138</v>
      </c>
      <c r="E23" s="78" t="s">
        <v>139</v>
      </c>
      <c r="F23" s="84">
        <v>18.579999999999998</v>
      </c>
      <c r="G23" s="84">
        <v>86</v>
      </c>
    </row>
    <row r="24" spans="1:7" x14ac:dyDescent="0.35">
      <c r="A24" s="77" t="s">
        <v>85</v>
      </c>
      <c r="B24" s="77" t="s">
        <v>137</v>
      </c>
      <c r="C24" s="78" t="s">
        <v>110</v>
      </c>
      <c r="D24" s="78" t="s">
        <v>138</v>
      </c>
      <c r="E24" s="78" t="s">
        <v>139</v>
      </c>
      <c r="F24" s="84">
        <v>15.75</v>
      </c>
      <c r="G24" s="84">
        <v>89</v>
      </c>
    </row>
    <row r="25" spans="1:7" x14ac:dyDescent="0.35">
      <c r="A25" s="77" t="s">
        <v>86</v>
      </c>
      <c r="B25" s="77" t="s">
        <v>137</v>
      </c>
      <c r="C25" s="78" t="s">
        <v>110</v>
      </c>
      <c r="D25" s="78" t="s">
        <v>138</v>
      </c>
      <c r="E25" s="78" t="s">
        <v>139</v>
      </c>
      <c r="F25" s="84">
        <v>16.16</v>
      </c>
      <c r="G25" s="84">
        <v>86</v>
      </c>
    </row>
    <row r="26" spans="1:7" x14ac:dyDescent="0.35">
      <c r="A26" s="77" t="s">
        <v>37</v>
      </c>
      <c r="B26" s="77" t="s">
        <v>137</v>
      </c>
      <c r="C26" s="38" t="s">
        <v>102</v>
      </c>
      <c r="D26" s="78" t="s">
        <v>138</v>
      </c>
      <c r="E26" s="78" t="s">
        <v>139</v>
      </c>
      <c r="F26" s="84">
        <v>13.86</v>
      </c>
      <c r="G26" s="84">
        <v>80.5</v>
      </c>
    </row>
    <row r="27" spans="1:7" x14ac:dyDescent="0.35">
      <c r="A27" s="77" t="s">
        <v>38</v>
      </c>
      <c r="B27" s="77" t="s">
        <v>137</v>
      </c>
      <c r="C27" s="38" t="s">
        <v>102</v>
      </c>
      <c r="D27" s="78" t="s">
        <v>138</v>
      </c>
      <c r="E27" s="78" t="s">
        <v>139</v>
      </c>
      <c r="F27" s="84">
        <v>13.88</v>
      </c>
      <c r="G27" s="84">
        <v>83</v>
      </c>
    </row>
    <row r="28" spans="1:7" x14ac:dyDescent="0.35">
      <c r="A28" s="77" t="s">
        <v>39</v>
      </c>
      <c r="B28" s="77" t="s">
        <v>137</v>
      </c>
      <c r="C28" s="38" t="s">
        <v>106</v>
      </c>
      <c r="D28" s="78" t="s">
        <v>138</v>
      </c>
      <c r="E28" s="78" t="s">
        <v>139</v>
      </c>
      <c r="F28" s="84">
        <v>24.96</v>
      </c>
      <c r="G28" s="84">
        <v>84.5</v>
      </c>
    </row>
    <row r="29" spans="1:7" x14ac:dyDescent="0.35">
      <c r="A29" s="77" t="s">
        <v>40</v>
      </c>
      <c r="B29" s="77" t="s">
        <v>137</v>
      </c>
      <c r="C29" s="38" t="s">
        <v>106</v>
      </c>
      <c r="D29" s="78" t="s">
        <v>138</v>
      </c>
      <c r="E29" s="78" t="s">
        <v>139</v>
      </c>
      <c r="F29" s="84">
        <v>24.93</v>
      </c>
      <c r="G29" s="84">
        <v>84.5</v>
      </c>
    </row>
    <row r="30" spans="1:7" x14ac:dyDescent="0.35">
      <c r="A30" s="77" t="s">
        <v>41</v>
      </c>
      <c r="B30" s="77" t="s">
        <v>137</v>
      </c>
      <c r="C30" s="38" t="s">
        <v>120</v>
      </c>
      <c r="D30" s="78" t="s">
        <v>138</v>
      </c>
      <c r="E30" s="78" t="s">
        <v>139</v>
      </c>
      <c r="F30" s="84">
        <v>22.56</v>
      </c>
      <c r="G30" s="84">
        <v>77</v>
      </c>
    </row>
    <row r="31" spans="1:7" x14ac:dyDescent="0.35">
      <c r="A31" s="77" t="s">
        <v>42</v>
      </c>
      <c r="B31" s="77" t="s">
        <v>137</v>
      </c>
      <c r="C31" s="38" t="s">
        <v>120</v>
      </c>
      <c r="D31" s="78" t="s">
        <v>138</v>
      </c>
      <c r="E31" s="78" t="s">
        <v>139</v>
      </c>
      <c r="F31" s="84">
        <v>22.53</v>
      </c>
      <c r="G31" s="84">
        <v>77</v>
      </c>
    </row>
    <row r="32" spans="1:7" x14ac:dyDescent="0.35">
      <c r="A32" s="77" t="s">
        <v>43</v>
      </c>
      <c r="B32" s="77" t="s">
        <v>137</v>
      </c>
      <c r="C32" s="38" t="s">
        <v>108</v>
      </c>
      <c r="D32" s="78" t="s">
        <v>138</v>
      </c>
      <c r="E32" s="78" t="s">
        <v>139</v>
      </c>
      <c r="F32" s="84">
        <v>17</v>
      </c>
      <c r="G32" s="84">
        <v>77.5</v>
      </c>
    </row>
    <row r="33" spans="1:7" x14ac:dyDescent="0.35">
      <c r="A33" s="77" t="s">
        <v>44</v>
      </c>
      <c r="B33" s="77" t="s">
        <v>137</v>
      </c>
      <c r="C33" s="38" t="s">
        <v>108</v>
      </c>
      <c r="D33" s="78" t="s">
        <v>138</v>
      </c>
      <c r="E33" s="78" t="s">
        <v>139</v>
      </c>
      <c r="F33" s="84">
        <v>16.989999999999998</v>
      </c>
      <c r="G33" s="84">
        <v>77.5</v>
      </c>
    </row>
    <row r="34" spans="1:7" x14ac:dyDescent="0.35">
      <c r="A34" s="77" t="s">
        <v>45</v>
      </c>
      <c r="B34" s="77" t="s">
        <v>137</v>
      </c>
      <c r="C34" s="38" t="s">
        <v>109</v>
      </c>
      <c r="D34" s="78" t="s">
        <v>138</v>
      </c>
      <c r="E34" s="78" t="s">
        <v>139</v>
      </c>
      <c r="F34" s="84">
        <v>18.190000000000001</v>
      </c>
      <c r="G34" s="84">
        <v>86</v>
      </c>
    </row>
    <row r="35" spans="1:7" x14ac:dyDescent="0.35">
      <c r="A35" s="77" t="s">
        <v>46</v>
      </c>
      <c r="B35" s="77" t="s">
        <v>137</v>
      </c>
      <c r="C35" s="38" t="s">
        <v>109</v>
      </c>
      <c r="D35" s="78" t="s">
        <v>138</v>
      </c>
      <c r="E35" s="78" t="s">
        <v>139</v>
      </c>
      <c r="F35" s="84">
        <v>17.739999999999998</v>
      </c>
      <c r="G35" s="84">
        <v>86</v>
      </c>
    </row>
    <row r="36" spans="1:7" x14ac:dyDescent="0.35">
      <c r="A36" s="77" t="s">
        <v>47</v>
      </c>
      <c r="B36" s="77" t="s">
        <v>137</v>
      </c>
      <c r="C36" s="78" t="s">
        <v>110</v>
      </c>
      <c r="D36" s="78" t="s">
        <v>138</v>
      </c>
      <c r="E36" s="78" t="s">
        <v>139</v>
      </c>
      <c r="F36" s="84">
        <v>16.829999999999998</v>
      </c>
      <c r="G36" s="84">
        <v>89</v>
      </c>
    </row>
    <row r="37" spans="1:7" x14ac:dyDescent="0.35">
      <c r="A37" s="77" t="s">
        <v>48</v>
      </c>
      <c r="B37" s="77" t="s">
        <v>137</v>
      </c>
      <c r="C37" s="78" t="s">
        <v>110</v>
      </c>
      <c r="D37" s="78" t="s">
        <v>138</v>
      </c>
      <c r="E37" s="78" t="s">
        <v>139</v>
      </c>
      <c r="F37" s="84">
        <v>16.440000000000001</v>
      </c>
      <c r="G37" s="84">
        <v>85.5</v>
      </c>
    </row>
    <row r="38" spans="1:7" x14ac:dyDescent="0.35">
      <c r="A38" s="77" t="s">
        <v>87</v>
      </c>
      <c r="B38" s="77" t="s">
        <v>137</v>
      </c>
      <c r="C38" s="38" t="s">
        <v>102</v>
      </c>
      <c r="D38" s="78" t="s">
        <v>138</v>
      </c>
      <c r="E38" s="78" t="s">
        <v>139</v>
      </c>
      <c r="F38" s="84">
        <v>13.97</v>
      </c>
      <c r="G38" s="84">
        <v>79.5</v>
      </c>
    </row>
    <row r="39" spans="1:7" x14ac:dyDescent="0.35">
      <c r="A39" s="77" t="s">
        <v>88</v>
      </c>
      <c r="B39" s="77" t="s">
        <v>137</v>
      </c>
      <c r="C39" s="38" t="s">
        <v>102</v>
      </c>
      <c r="D39" s="78" t="s">
        <v>138</v>
      </c>
      <c r="E39" s="78" t="s">
        <v>139</v>
      </c>
      <c r="F39" s="84">
        <v>14.43</v>
      </c>
      <c r="G39" s="84">
        <v>83</v>
      </c>
    </row>
    <row r="40" spans="1:7" x14ac:dyDescent="0.35">
      <c r="A40" s="77" t="s">
        <v>89</v>
      </c>
      <c r="B40" s="77" t="s">
        <v>137</v>
      </c>
      <c r="C40" s="38" t="s">
        <v>106</v>
      </c>
      <c r="D40" s="78" t="s">
        <v>138</v>
      </c>
      <c r="E40" s="78" t="s">
        <v>139</v>
      </c>
      <c r="F40" s="84">
        <v>25.18</v>
      </c>
      <c r="G40" s="84">
        <v>84.5</v>
      </c>
    </row>
    <row r="41" spans="1:7" x14ac:dyDescent="0.35">
      <c r="A41" s="77" t="s">
        <v>90</v>
      </c>
      <c r="B41" s="77" t="s">
        <v>137</v>
      </c>
      <c r="C41" s="38" t="s">
        <v>106</v>
      </c>
      <c r="D41" s="78" t="s">
        <v>138</v>
      </c>
      <c r="E41" s="78" t="s">
        <v>139</v>
      </c>
      <c r="F41" s="84">
        <v>24.7</v>
      </c>
      <c r="G41" s="84">
        <v>84.5</v>
      </c>
    </row>
    <row r="42" spans="1:7" x14ac:dyDescent="0.35">
      <c r="A42" s="77" t="s">
        <v>91</v>
      </c>
      <c r="B42" s="77" t="s">
        <v>137</v>
      </c>
      <c r="C42" s="38" t="s">
        <v>120</v>
      </c>
      <c r="D42" s="78" t="s">
        <v>138</v>
      </c>
      <c r="E42" s="78" t="s">
        <v>139</v>
      </c>
      <c r="F42" s="84">
        <v>22.32</v>
      </c>
      <c r="G42" s="84">
        <v>77</v>
      </c>
    </row>
    <row r="43" spans="1:7" x14ac:dyDescent="0.35">
      <c r="A43" s="77" t="s">
        <v>92</v>
      </c>
      <c r="B43" s="77" t="s">
        <v>137</v>
      </c>
      <c r="C43" s="38" t="s">
        <v>120</v>
      </c>
      <c r="D43" s="78" t="s">
        <v>138</v>
      </c>
      <c r="E43" s="78" t="s">
        <v>139</v>
      </c>
      <c r="F43" s="84">
        <v>22.04</v>
      </c>
      <c r="G43" s="84">
        <v>77</v>
      </c>
    </row>
    <row r="44" spans="1:7" x14ac:dyDescent="0.35">
      <c r="A44" s="77" t="s">
        <v>93</v>
      </c>
      <c r="B44" s="77" t="s">
        <v>137</v>
      </c>
      <c r="C44" s="38" t="s">
        <v>108</v>
      </c>
      <c r="D44" s="78" t="s">
        <v>138</v>
      </c>
      <c r="E44" s="78" t="s">
        <v>139</v>
      </c>
      <c r="F44" s="84">
        <v>17.420000000000002</v>
      </c>
      <c r="G44" s="84">
        <v>77.5</v>
      </c>
    </row>
    <row r="45" spans="1:7" x14ac:dyDescent="0.35">
      <c r="A45" s="77" t="s">
        <v>94</v>
      </c>
      <c r="B45" s="77" t="s">
        <v>137</v>
      </c>
      <c r="C45" s="38" t="s">
        <v>108</v>
      </c>
      <c r="D45" s="78" t="s">
        <v>138</v>
      </c>
      <c r="E45" s="78" t="s">
        <v>139</v>
      </c>
      <c r="F45" s="84">
        <v>17.29</v>
      </c>
      <c r="G45" s="84">
        <v>77.5</v>
      </c>
    </row>
    <row r="46" spans="1:7" x14ac:dyDescent="0.35">
      <c r="A46" s="77" t="s">
        <v>95</v>
      </c>
      <c r="B46" s="77" t="s">
        <v>137</v>
      </c>
      <c r="C46" s="38" t="s">
        <v>109</v>
      </c>
      <c r="D46" s="78" t="s">
        <v>138</v>
      </c>
      <c r="E46" s="78" t="s">
        <v>139</v>
      </c>
      <c r="F46" s="84">
        <v>18.41</v>
      </c>
      <c r="G46" s="84">
        <v>86</v>
      </c>
    </row>
    <row r="47" spans="1:7" x14ac:dyDescent="0.35">
      <c r="A47" s="77" t="s">
        <v>96</v>
      </c>
      <c r="B47" s="77" t="s">
        <v>137</v>
      </c>
      <c r="C47" s="38" t="s">
        <v>109</v>
      </c>
      <c r="D47" s="78" t="s">
        <v>138</v>
      </c>
      <c r="E47" s="78" t="s">
        <v>139</v>
      </c>
      <c r="F47" s="84">
        <v>18.38</v>
      </c>
      <c r="G47" s="84">
        <v>86</v>
      </c>
    </row>
    <row r="48" spans="1:7" x14ac:dyDescent="0.35">
      <c r="A48" s="77" t="s">
        <v>97</v>
      </c>
      <c r="B48" s="77" t="s">
        <v>137</v>
      </c>
      <c r="C48" s="78" t="s">
        <v>110</v>
      </c>
      <c r="D48" s="78" t="s">
        <v>138</v>
      </c>
      <c r="E48" s="78" t="s">
        <v>139</v>
      </c>
      <c r="F48" s="84">
        <v>16.670000000000002</v>
      </c>
      <c r="G48" s="84">
        <v>89</v>
      </c>
    </row>
    <row r="49" spans="1:7" x14ac:dyDescent="0.35">
      <c r="A49" s="77" t="s">
        <v>98</v>
      </c>
      <c r="B49" s="77" t="s">
        <v>137</v>
      </c>
      <c r="C49" s="78" t="s">
        <v>110</v>
      </c>
      <c r="D49" s="78" t="s">
        <v>138</v>
      </c>
      <c r="E49" s="78" t="s">
        <v>139</v>
      </c>
      <c r="F49" s="84">
        <v>16.79</v>
      </c>
      <c r="G49" s="84">
        <v>84</v>
      </c>
    </row>
    <row r="50" spans="1:7" x14ac:dyDescent="0.35">
      <c r="A50" s="77" t="s">
        <v>49</v>
      </c>
      <c r="B50" s="77" t="s">
        <v>137</v>
      </c>
      <c r="C50" s="38" t="s">
        <v>102</v>
      </c>
      <c r="D50" s="78" t="s">
        <v>138</v>
      </c>
      <c r="E50" s="78" t="s">
        <v>139</v>
      </c>
      <c r="F50" s="84">
        <v>13.94</v>
      </c>
      <c r="G50" s="84">
        <v>77</v>
      </c>
    </row>
    <row r="51" spans="1:7" x14ac:dyDescent="0.35">
      <c r="A51" s="77" t="s">
        <v>50</v>
      </c>
      <c r="B51" s="77" t="s">
        <v>137</v>
      </c>
      <c r="C51" s="38" t="s">
        <v>102</v>
      </c>
      <c r="D51" s="78" t="s">
        <v>138</v>
      </c>
      <c r="E51" s="78" t="s">
        <v>139</v>
      </c>
      <c r="F51" s="84">
        <v>14.51</v>
      </c>
      <c r="G51" s="84">
        <v>83</v>
      </c>
    </row>
    <row r="52" spans="1:7" x14ac:dyDescent="0.35">
      <c r="A52" s="77" t="s">
        <v>51</v>
      </c>
      <c r="B52" s="77" t="s">
        <v>137</v>
      </c>
      <c r="C52" s="38" t="s">
        <v>106</v>
      </c>
      <c r="D52" s="78" t="s">
        <v>138</v>
      </c>
      <c r="E52" s="78" t="s">
        <v>139</v>
      </c>
      <c r="F52" s="84">
        <v>21.89</v>
      </c>
      <c r="G52" s="84">
        <v>84.5</v>
      </c>
    </row>
    <row r="53" spans="1:7" x14ac:dyDescent="0.35">
      <c r="A53" s="77" t="s">
        <v>52</v>
      </c>
      <c r="B53" s="77" t="s">
        <v>137</v>
      </c>
      <c r="C53" s="38" t="s">
        <v>106</v>
      </c>
      <c r="D53" s="78" t="s">
        <v>138</v>
      </c>
      <c r="E53" s="78" t="s">
        <v>139</v>
      </c>
      <c r="F53" s="84">
        <v>21.78</v>
      </c>
      <c r="G53" s="84">
        <v>84.5</v>
      </c>
    </row>
    <row r="54" spans="1:7" x14ac:dyDescent="0.35">
      <c r="A54" s="77" t="s">
        <v>53</v>
      </c>
      <c r="B54" s="77" t="s">
        <v>137</v>
      </c>
      <c r="C54" s="38" t="s">
        <v>120</v>
      </c>
      <c r="D54" s="78" t="s">
        <v>138</v>
      </c>
      <c r="E54" s="78" t="s">
        <v>139</v>
      </c>
      <c r="F54" s="84">
        <v>20.28</v>
      </c>
      <c r="G54" s="84">
        <v>77</v>
      </c>
    </row>
    <row r="55" spans="1:7" x14ac:dyDescent="0.35">
      <c r="A55" s="77" t="s">
        <v>54</v>
      </c>
      <c r="B55" s="77" t="s">
        <v>137</v>
      </c>
      <c r="C55" s="38" t="s">
        <v>120</v>
      </c>
      <c r="D55" s="78" t="s">
        <v>138</v>
      </c>
      <c r="E55" s="78" t="s">
        <v>139</v>
      </c>
      <c r="F55" s="84">
        <v>20.239999999999998</v>
      </c>
      <c r="G55" s="84">
        <v>77</v>
      </c>
    </row>
    <row r="56" spans="1:7" x14ac:dyDescent="0.35">
      <c r="A56" s="77" t="s">
        <v>55</v>
      </c>
      <c r="B56" s="77" t="s">
        <v>137</v>
      </c>
      <c r="C56" s="38" t="s">
        <v>108</v>
      </c>
      <c r="D56" s="78" t="s">
        <v>138</v>
      </c>
      <c r="E56" s="78" t="s">
        <v>139</v>
      </c>
      <c r="F56" s="84">
        <v>19.12</v>
      </c>
      <c r="G56" s="84">
        <v>77.5</v>
      </c>
    </row>
    <row r="57" spans="1:7" x14ac:dyDescent="0.35">
      <c r="A57" s="77" t="s">
        <v>56</v>
      </c>
      <c r="B57" s="77" t="s">
        <v>137</v>
      </c>
      <c r="C57" s="38" t="s">
        <v>108</v>
      </c>
      <c r="D57" s="78" t="s">
        <v>138</v>
      </c>
      <c r="E57" s="78" t="s">
        <v>139</v>
      </c>
      <c r="F57" s="84">
        <v>19.079999999999998</v>
      </c>
      <c r="G57" s="84">
        <v>77.5</v>
      </c>
    </row>
    <row r="58" spans="1:7" x14ac:dyDescent="0.35">
      <c r="A58" s="77" t="s">
        <v>57</v>
      </c>
      <c r="B58" s="77" t="s">
        <v>137</v>
      </c>
      <c r="C58" s="38" t="s">
        <v>109</v>
      </c>
      <c r="D58" s="78" t="s">
        <v>138</v>
      </c>
      <c r="E58" s="78" t="s">
        <v>139</v>
      </c>
      <c r="F58" s="84">
        <v>19.239999999999998</v>
      </c>
      <c r="G58" s="84">
        <v>86</v>
      </c>
    </row>
    <row r="59" spans="1:7" x14ac:dyDescent="0.35">
      <c r="A59" s="77" t="s">
        <v>58</v>
      </c>
      <c r="B59" s="77" t="s">
        <v>137</v>
      </c>
      <c r="C59" s="38" t="s">
        <v>109</v>
      </c>
      <c r="D59" s="78" t="s">
        <v>138</v>
      </c>
      <c r="E59" s="78" t="s">
        <v>139</v>
      </c>
      <c r="F59" s="84">
        <v>19.399999999999999</v>
      </c>
      <c r="G59" s="84">
        <v>86</v>
      </c>
    </row>
    <row r="60" spans="1:7" x14ac:dyDescent="0.35">
      <c r="A60" s="77" t="s">
        <v>59</v>
      </c>
      <c r="B60" s="77" t="s">
        <v>137</v>
      </c>
      <c r="C60" s="78" t="s">
        <v>110</v>
      </c>
      <c r="D60" s="78" t="s">
        <v>138</v>
      </c>
      <c r="E60" s="78" t="s">
        <v>139</v>
      </c>
      <c r="F60" s="84">
        <v>25.93</v>
      </c>
      <c r="G60" s="84">
        <v>88</v>
      </c>
    </row>
    <row r="61" spans="1:7" x14ac:dyDescent="0.35">
      <c r="A61" s="77" t="s">
        <v>60</v>
      </c>
      <c r="B61" s="77" t="s">
        <v>137</v>
      </c>
      <c r="C61" s="78" t="s">
        <v>110</v>
      </c>
      <c r="D61" s="78" t="s">
        <v>138</v>
      </c>
      <c r="E61" s="78" t="s">
        <v>139</v>
      </c>
      <c r="F61" s="84">
        <v>25.89</v>
      </c>
      <c r="G61" s="84">
        <v>89</v>
      </c>
    </row>
    <row r="62" spans="1:7" x14ac:dyDescent="0.35">
      <c r="A62" s="77"/>
      <c r="B62" s="77"/>
      <c r="C62" s="38"/>
      <c r="D62" s="78"/>
      <c r="E62" s="78"/>
      <c r="F62" s="83"/>
      <c r="G62" s="83"/>
    </row>
    <row r="63" spans="1:7" x14ac:dyDescent="0.35">
      <c r="A63" s="77"/>
      <c r="B63" s="77"/>
      <c r="C63" s="38"/>
      <c r="D63" s="78"/>
      <c r="E63" s="78"/>
      <c r="F63" s="83"/>
      <c r="G63" s="83"/>
    </row>
    <row r="64" spans="1:7" x14ac:dyDescent="0.35">
      <c r="A64" s="77"/>
      <c r="B64" s="77"/>
      <c r="C64" s="38"/>
      <c r="D64" s="78"/>
      <c r="E64" s="78"/>
      <c r="F64" s="83"/>
      <c r="G64" s="83"/>
    </row>
    <row r="65" spans="1:7" x14ac:dyDescent="0.35">
      <c r="A65" s="77"/>
      <c r="B65" s="77"/>
      <c r="C65" s="38"/>
      <c r="D65" s="78"/>
      <c r="E65" s="78"/>
      <c r="F65" s="83"/>
      <c r="G65" s="83"/>
    </row>
    <row r="66" spans="1:7" x14ac:dyDescent="0.35">
      <c r="A66" s="77"/>
      <c r="B66" s="77"/>
      <c r="C66" s="38"/>
      <c r="D66" s="78"/>
      <c r="E66" s="78"/>
      <c r="F66" s="83"/>
      <c r="G66" s="83"/>
    </row>
    <row r="67" spans="1:7" x14ac:dyDescent="0.35">
      <c r="A67" s="77"/>
      <c r="B67" s="77"/>
      <c r="C67" s="38"/>
      <c r="D67" s="78"/>
      <c r="E67" s="78"/>
      <c r="F67" s="83"/>
      <c r="G67" s="83"/>
    </row>
    <row r="68" spans="1:7" x14ac:dyDescent="0.35">
      <c r="A68" s="77"/>
      <c r="B68" s="77"/>
      <c r="C68" s="38"/>
      <c r="D68" s="78"/>
      <c r="E68" s="78"/>
      <c r="F68" s="83"/>
      <c r="G68" s="83"/>
    </row>
    <row r="69" spans="1:7" x14ac:dyDescent="0.35">
      <c r="A69" s="77"/>
      <c r="B69" s="77"/>
      <c r="C69" s="38"/>
      <c r="D69" s="78"/>
      <c r="E69" s="78"/>
      <c r="F69" s="83"/>
      <c r="G69" s="83"/>
    </row>
    <row r="70" spans="1:7" x14ac:dyDescent="0.35">
      <c r="A70" s="77"/>
      <c r="B70" s="77"/>
      <c r="C70" s="38"/>
      <c r="D70" s="78"/>
      <c r="E70" s="78"/>
      <c r="F70" s="83"/>
      <c r="G70" s="83"/>
    </row>
    <row r="71" spans="1:7" x14ac:dyDescent="0.35">
      <c r="A71" s="77"/>
      <c r="B71" s="77"/>
      <c r="C71" s="38"/>
      <c r="D71" s="78"/>
      <c r="E71" s="78"/>
      <c r="F71" s="83"/>
      <c r="G71" s="83"/>
    </row>
    <row r="72" spans="1:7" x14ac:dyDescent="0.35">
      <c r="A72" s="77"/>
      <c r="B72" s="77"/>
      <c r="C72" s="78"/>
      <c r="D72" s="78"/>
      <c r="E72" s="78"/>
      <c r="F72" s="83"/>
      <c r="G72" s="83"/>
    </row>
    <row r="73" spans="1:7" x14ac:dyDescent="0.35">
      <c r="A73" s="77"/>
      <c r="B73" s="77"/>
      <c r="C73" s="78"/>
      <c r="D73" s="78"/>
      <c r="E73" s="78"/>
      <c r="F73" s="83"/>
      <c r="G73" s="83"/>
    </row>
    <row r="74" spans="1:7" x14ac:dyDescent="0.35">
      <c r="A74" s="77"/>
      <c r="B74" s="77"/>
      <c r="C74" s="38"/>
      <c r="D74" s="78"/>
      <c r="E74" s="78"/>
      <c r="F74" s="83"/>
      <c r="G74" s="83"/>
    </row>
    <row r="75" spans="1:7" x14ac:dyDescent="0.35">
      <c r="A75" s="77"/>
      <c r="B75" s="77"/>
      <c r="C75" s="38"/>
      <c r="D75" s="78"/>
      <c r="E75" s="78"/>
      <c r="F75" s="83"/>
      <c r="G75" s="83"/>
    </row>
    <row r="76" spans="1:7" x14ac:dyDescent="0.35">
      <c r="A76" s="77"/>
      <c r="B76" s="77"/>
      <c r="C76" s="38"/>
      <c r="D76" s="78"/>
      <c r="E76" s="78"/>
      <c r="F76" s="83"/>
      <c r="G76" s="83"/>
    </row>
    <row r="77" spans="1:7" x14ac:dyDescent="0.35">
      <c r="A77" s="77"/>
      <c r="B77" s="77"/>
      <c r="C77" s="38"/>
      <c r="D77" s="78"/>
      <c r="E77" s="78"/>
      <c r="F77" s="83"/>
      <c r="G77" s="83"/>
    </row>
    <row r="78" spans="1:7" x14ac:dyDescent="0.35">
      <c r="A78" s="77"/>
      <c r="B78" s="77"/>
      <c r="C78" s="38"/>
      <c r="D78" s="78"/>
      <c r="E78" s="78"/>
      <c r="F78" s="83"/>
      <c r="G78" s="83"/>
    </row>
    <row r="79" spans="1:7" x14ac:dyDescent="0.35">
      <c r="A79" s="77"/>
      <c r="B79" s="77"/>
      <c r="C79" s="38"/>
      <c r="D79" s="78"/>
      <c r="E79" s="78"/>
      <c r="F79" s="83"/>
      <c r="G79" s="83"/>
    </row>
    <row r="80" spans="1:7" x14ac:dyDescent="0.35">
      <c r="A80" s="77"/>
      <c r="B80" s="77"/>
      <c r="C80" s="38"/>
      <c r="D80" s="78"/>
      <c r="E80" s="78"/>
      <c r="F80" s="83"/>
      <c r="G80" s="83"/>
    </row>
    <row r="81" spans="1:7" x14ac:dyDescent="0.35">
      <c r="A81" s="77"/>
      <c r="B81" s="77"/>
      <c r="C81" s="38"/>
      <c r="D81" s="78"/>
      <c r="E81" s="78"/>
      <c r="F81" s="83"/>
      <c r="G81" s="83"/>
    </row>
    <row r="82" spans="1:7" x14ac:dyDescent="0.35">
      <c r="A82" s="77"/>
      <c r="B82" s="77"/>
      <c r="C82" s="38"/>
      <c r="D82" s="78"/>
      <c r="E82" s="78"/>
      <c r="F82" s="83"/>
      <c r="G82" s="83"/>
    </row>
    <row r="83" spans="1:7" x14ac:dyDescent="0.35">
      <c r="A83" s="77"/>
      <c r="B83" s="77"/>
      <c r="C83" s="38"/>
      <c r="D83" s="78"/>
      <c r="E83" s="78"/>
      <c r="F83" s="83"/>
      <c r="G83" s="83"/>
    </row>
    <row r="84" spans="1:7" x14ac:dyDescent="0.35">
      <c r="A84" s="77"/>
      <c r="B84" s="77"/>
      <c r="C84" s="78"/>
      <c r="D84" s="78"/>
      <c r="E84" s="78"/>
      <c r="F84" s="83"/>
      <c r="G84" s="83"/>
    </row>
    <row r="85" spans="1:7" x14ac:dyDescent="0.35">
      <c r="A85" s="77"/>
      <c r="B85" s="77"/>
      <c r="C85" s="78"/>
      <c r="D85" s="78"/>
      <c r="E85" s="78"/>
      <c r="F85" s="83"/>
      <c r="G85" s="83"/>
    </row>
    <row r="86" spans="1:7" x14ac:dyDescent="0.35">
      <c r="A86" s="77"/>
      <c r="B86" s="77"/>
      <c r="C86" s="38"/>
      <c r="D86" s="78"/>
      <c r="E86" s="78"/>
      <c r="F86" s="83"/>
      <c r="G86" s="83"/>
    </row>
    <row r="87" spans="1:7" x14ac:dyDescent="0.35">
      <c r="A87" s="77"/>
      <c r="B87" s="77"/>
      <c r="C87" s="38"/>
      <c r="D87" s="78"/>
      <c r="E87" s="78"/>
      <c r="F87" s="83"/>
      <c r="G87" s="83"/>
    </row>
    <row r="88" spans="1:7" x14ac:dyDescent="0.35">
      <c r="A88" s="77"/>
      <c r="B88" s="77"/>
      <c r="C88" s="38"/>
      <c r="D88" s="78"/>
      <c r="E88" s="78"/>
      <c r="F88" s="83"/>
      <c r="G88" s="83"/>
    </row>
    <row r="89" spans="1:7" x14ac:dyDescent="0.35">
      <c r="A89" s="77"/>
      <c r="B89" s="77"/>
      <c r="C89" s="38"/>
      <c r="D89" s="78"/>
      <c r="E89" s="78"/>
      <c r="F89" s="83"/>
      <c r="G89" s="83"/>
    </row>
    <row r="90" spans="1:7" x14ac:dyDescent="0.35">
      <c r="A90" s="77"/>
      <c r="B90" s="77"/>
      <c r="C90" s="38"/>
      <c r="D90" s="78"/>
      <c r="E90" s="78"/>
      <c r="F90" s="83"/>
      <c r="G90" s="83"/>
    </row>
    <row r="91" spans="1:7" x14ac:dyDescent="0.35">
      <c r="A91" s="77"/>
      <c r="B91" s="77"/>
      <c r="C91" s="38"/>
      <c r="D91" s="78"/>
      <c r="E91" s="78"/>
      <c r="F91" s="83"/>
      <c r="G91" s="83"/>
    </row>
    <row r="92" spans="1:7" x14ac:dyDescent="0.35">
      <c r="A92" s="77"/>
      <c r="B92" s="77"/>
      <c r="C92" s="38"/>
      <c r="D92" s="78"/>
      <c r="E92" s="78"/>
      <c r="F92" s="83"/>
      <c r="G92" s="83"/>
    </row>
    <row r="93" spans="1:7" x14ac:dyDescent="0.35">
      <c r="A93" s="77"/>
      <c r="B93" s="77"/>
      <c r="C93" s="38"/>
      <c r="D93" s="78"/>
      <c r="E93" s="78"/>
      <c r="F93" s="83"/>
      <c r="G93" s="83"/>
    </row>
    <row r="94" spans="1:7" x14ac:dyDescent="0.35">
      <c r="A94" s="77"/>
      <c r="B94" s="77"/>
      <c r="C94" s="38"/>
      <c r="D94" s="78"/>
      <c r="E94" s="78"/>
      <c r="F94" s="83"/>
      <c r="G94" s="83"/>
    </row>
    <row r="95" spans="1:7" x14ac:dyDescent="0.35">
      <c r="A95" s="77"/>
      <c r="B95" s="77"/>
      <c r="C95" s="38"/>
      <c r="D95" s="78"/>
      <c r="E95" s="78"/>
      <c r="F95" s="83"/>
      <c r="G95" s="83"/>
    </row>
    <row r="96" spans="1:7" x14ac:dyDescent="0.35">
      <c r="A96" s="77"/>
      <c r="B96" s="77"/>
      <c r="C96" s="78"/>
      <c r="D96" s="78"/>
      <c r="E96" s="78"/>
      <c r="F96" s="83"/>
      <c r="G96" s="83"/>
    </row>
    <row r="97" spans="1:7" x14ac:dyDescent="0.35">
      <c r="A97" s="77"/>
      <c r="B97" s="77"/>
      <c r="C97" s="78"/>
      <c r="D97" s="78"/>
      <c r="E97" s="78"/>
      <c r="F97" s="83"/>
      <c r="G97" s="8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5:Y58"/>
  <sheetViews>
    <sheetView tabSelected="1" workbookViewId="0">
      <selection activeCell="W20" sqref="W20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5" spans="3:25" x14ac:dyDescent="0.35">
      <c r="S5" s="84"/>
      <c r="T5" s="84"/>
      <c r="U5" s="84"/>
      <c r="V5" s="84"/>
      <c r="W5" s="84"/>
      <c r="X5" s="84"/>
      <c r="Y5" s="84"/>
    </row>
    <row r="6" spans="3:25" x14ac:dyDescent="0.35">
      <c r="C6" s="31" t="s">
        <v>131</v>
      </c>
      <c r="D6" s="31" t="s">
        <v>125</v>
      </c>
      <c r="E6" s="31" t="s">
        <v>22</v>
      </c>
      <c r="F6" s="31" t="s">
        <v>126</v>
      </c>
      <c r="G6" s="31" t="s">
        <v>127</v>
      </c>
      <c r="H6" s="31" t="s">
        <v>128</v>
      </c>
      <c r="I6" s="75" t="s">
        <v>129</v>
      </c>
      <c r="K6" s="31" t="s">
        <v>106</v>
      </c>
      <c r="L6" s="31" t="s">
        <v>125</v>
      </c>
      <c r="M6" s="31" t="s">
        <v>22</v>
      </c>
      <c r="N6" s="31" t="s">
        <v>126</v>
      </c>
      <c r="O6" s="31" t="s">
        <v>127</v>
      </c>
      <c r="P6" s="31" t="s">
        <v>128</v>
      </c>
      <c r="Q6" s="75" t="s">
        <v>129</v>
      </c>
      <c r="S6" s="84"/>
      <c r="T6" s="84"/>
      <c r="U6" s="84"/>
      <c r="V6" s="84"/>
      <c r="W6" s="84"/>
      <c r="X6" s="84"/>
      <c r="Y6" s="84"/>
    </row>
    <row r="7" spans="3:25" x14ac:dyDescent="0.35">
      <c r="C7" s="31"/>
      <c r="D7" s="79" t="s">
        <v>153</v>
      </c>
      <c r="E7" s="76"/>
      <c r="F7" s="84">
        <v>14.88</v>
      </c>
      <c r="G7" s="96">
        <f>AVERAGE(F7:F8)</f>
        <v>14.760000000000002</v>
      </c>
      <c r="H7" s="94">
        <f>_xlfn.STDEV.S(F7:F8)</f>
        <v>0.16970562748477155</v>
      </c>
      <c r="I7" s="85"/>
      <c r="K7" s="31"/>
      <c r="L7" s="79" t="s">
        <v>153</v>
      </c>
      <c r="M7" s="31"/>
      <c r="N7" s="84">
        <v>25.43</v>
      </c>
      <c r="O7" s="94">
        <f>AVERAGE(N7:N8)</f>
        <v>25.365000000000002</v>
      </c>
      <c r="P7" s="94">
        <f>_xlfn.STDEV.S(N7:N8)</f>
        <v>9.1923881554250478E-2</v>
      </c>
      <c r="Q7" s="85">
        <f>POWER(2,-((O7-G7)-($O$7-$G$7)))</f>
        <v>1</v>
      </c>
      <c r="S7" s="84"/>
      <c r="T7" s="84"/>
      <c r="U7" s="84"/>
      <c r="V7" s="84"/>
      <c r="W7" s="84"/>
      <c r="X7" s="84"/>
      <c r="Y7" s="84"/>
    </row>
    <row r="8" spans="3:25" x14ac:dyDescent="0.35">
      <c r="C8" s="31"/>
      <c r="D8" s="80"/>
      <c r="E8" s="76"/>
      <c r="F8" s="84">
        <v>14.64</v>
      </c>
      <c r="G8" s="94"/>
      <c r="H8" s="94"/>
      <c r="I8" s="85"/>
      <c r="K8" s="31"/>
      <c r="L8" s="80"/>
      <c r="M8" s="31"/>
      <c r="N8" s="84">
        <v>25.3</v>
      </c>
      <c r="O8" s="94"/>
      <c r="P8" s="94"/>
      <c r="Q8" s="85"/>
      <c r="S8" s="84"/>
      <c r="T8" s="84"/>
      <c r="U8" s="84"/>
      <c r="V8" s="84"/>
      <c r="W8" s="84"/>
      <c r="X8" s="84"/>
      <c r="Y8" s="84"/>
    </row>
    <row r="9" spans="3:25" x14ac:dyDescent="0.35">
      <c r="C9" s="31"/>
      <c r="D9" s="79" t="s">
        <v>154</v>
      </c>
      <c r="E9" s="76"/>
      <c r="F9" s="84">
        <v>14.48</v>
      </c>
      <c r="G9" s="96">
        <f>AVERAGE(F9:F10)</f>
        <v>14.45</v>
      </c>
      <c r="H9" s="94">
        <f t="shared" ref="H9" si="0">_xlfn.STDEV.S(F9:F10)</f>
        <v>4.2426406871193201E-2</v>
      </c>
      <c r="I9" s="85"/>
      <c r="K9" s="31"/>
      <c r="L9" s="79" t="s">
        <v>154</v>
      </c>
      <c r="M9" s="31"/>
      <c r="N9" s="84">
        <v>24.26</v>
      </c>
      <c r="O9" s="94">
        <f t="shared" ref="O9" si="1">AVERAGE(N9:N10)</f>
        <v>24.51</v>
      </c>
      <c r="P9" s="94">
        <f t="shared" ref="P9" si="2">_xlfn.STDEV.S(N9:N10)</f>
        <v>0.35355339059327379</v>
      </c>
      <c r="Q9" s="85">
        <f>POWER(2,-((O9-G9)-($O$7-$G$7)))</f>
        <v>1.4590203442401735</v>
      </c>
      <c r="S9" s="84"/>
      <c r="T9" s="84"/>
      <c r="U9" s="84"/>
      <c r="V9" s="84"/>
      <c r="W9" s="84"/>
      <c r="X9" s="84"/>
      <c r="Y9" s="84"/>
    </row>
    <row r="10" spans="3:25" x14ac:dyDescent="0.35">
      <c r="C10" s="31"/>
      <c r="D10" s="80"/>
      <c r="E10" s="76"/>
      <c r="F10" s="84">
        <v>14.42</v>
      </c>
      <c r="G10" s="94"/>
      <c r="H10" s="94"/>
      <c r="I10" s="85"/>
      <c r="K10" s="31"/>
      <c r="L10" s="80"/>
      <c r="M10" s="31"/>
      <c r="N10" s="84">
        <v>24.76</v>
      </c>
      <c r="O10" s="94"/>
      <c r="P10" s="94"/>
      <c r="Q10" s="85"/>
      <c r="S10" s="84"/>
      <c r="T10" s="84"/>
      <c r="U10" s="84"/>
      <c r="V10" s="84"/>
      <c r="W10" s="84"/>
      <c r="X10" s="84"/>
      <c r="Y10" s="84"/>
    </row>
    <row r="11" spans="3:25" x14ac:dyDescent="0.35">
      <c r="C11" s="31"/>
      <c r="D11" s="79" t="s">
        <v>155</v>
      </c>
      <c r="E11" s="76"/>
      <c r="F11" s="84">
        <v>13.86</v>
      </c>
      <c r="G11" s="96">
        <f>AVERAGE(F11:F12)</f>
        <v>13.870000000000001</v>
      </c>
      <c r="H11" s="94">
        <f t="shared" ref="H11" si="3">_xlfn.STDEV.S(F11:F12)</f>
        <v>1.4142135623731905E-2</v>
      </c>
      <c r="I11" s="85"/>
      <c r="K11" s="31"/>
      <c r="L11" s="79" t="s">
        <v>155</v>
      </c>
      <c r="M11" s="31"/>
      <c r="N11" s="84">
        <v>24.96</v>
      </c>
      <c r="O11" s="94">
        <f t="shared" ref="O11" si="4">AVERAGE(N11:N12)</f>
        <v>24.945</v>
      </c>
      <c r="P11" s="94">
        <f t="shared" ref="P11" si="5">_xlfn.STDEV.S(N11:N12)</f>
        <v>2.1213203435597228E-2</v>
      </c>
      <c r="Q11" s="85">
        <f t="shared" ref="Q11" si="6">POWER(2,-((O11-G11)-($O$7-$G$7)))</f>
        <v>0.72196459776124866</v>
      </c>
      <c r="S11" s="84"/>
      <c r="T11" s="84"/>
      <c r="U11" s="84"/>
      <c r="V11" s="84"/>
      <c r="W11" s="84"/>
      <c r="X11" s="84"/>
      <c r="Y11" s="84"/>
    </row>
    <row r="12" spans="3:25" x14ac:dyDescent="0.35">
      <c r="C12" s="31"/>
      <c r="D12" s="80"/>
      <c r="E12" s="76"/>
      <c r="F12" s="84">
        <v>13.88</v>
      </c>
      <c r="G12" s="94"/>
      <c r="H12" s="94"/>
      <c r="I12" s="85"/>
      <c r="K12" s="31"/>
      <c r="L12" s="80"/>
      <c r="M12" s="31"/>
      <c r="N12" s="84">
        <v>24.93</v>
      </c>
      <c r="O12" s="94"/>
      <c r="P12" s="94"/>
      <c r="Q12" s="85"/>
      <c r="S12" s="84"/>
      <c r="T12" s="84"/>
      <c r="U12" s="84"/>
      <c r="V12" s="84"/>
      <c r="W12" s="84"/>
      <c r="X12" s="84"/>
      <c r="Y12" s="84"/>
    </row>
    <row r="13" spans="3:25" x14ac:dyDescent="0.35">
      <c r="C13" s="31"/>
      <c r="D13" s="79" t="s">
        <v>152</v>
      </c>
      <c r="E13" s="76"/>
      <c r="F13" s="84">
        <v>13.97</v>
      </c>
      <c r="G13" s="96">
        <f>AVERAGE(F13:F14)</f>
        <v>14.2</v>
      </c>
      <c r="H13" s="94">
        <f t="shared" ref="H13:H15" si="7">_xlfn.STDEV.S(F13:F14)</f>
        <v>0.32526911934581121</v>
      </c>
      <c r="I13" s="85"/>
      <c r="K13" s="31"/>
      <c r="L13" s="79" t="s">
        <v>152</v>
      </c>
      <c r="M13" s="31"/>
      <c r="N13" s="84">
        <v>25.18</v>
      </c>
      <c r="O13" s="94">
        <f t="shared" ref="O13" si="8">AVERAGE(N13:N14)</f>
        <v>24.939999999999998</v>
      </c>
      <c r="P13" s="94">
        <f t="shared" ref="P13" si="9">_xlfn.STDEV.S(N13:N14)</f>
        <v>0.33941125496954311</v>
      </c>
      <c r="Q13" s="85">
        <f t="shared" ref="Q13" si="10">POWER(2,-((O13-G13)-($O$7-$G$7)))</f>
        <v>0.91066983359197973</v>
      </c>
      <c r="S13" s="84"/>
      <c r="T13" s="84"/>
      <c r="U13" s="84"/>
      <c r="V13" s="84"/>
      <c r="W13" s="84"/>
      <c r="X13" s="84"/>
      <c r="Y13" s="84"/>
    </row>
    <row r="14" spans="3:25" x14ac:dyDescent="0.35">
      <c r="C14" s="31"/>
      <c r="D14" s="80"/>
      <c r="E14" s="31"/>
      <c r="F14" s="84">
        <v>14.43</v>
      </c>
      <c r="G14" s="94"/>
      <c r="H14" s="94"/>
      <c r="I14" s="85"/>
      <c r="K14" s="31"/>
      <c r="L14" s="80"/>
      <c r="M14" s="31"/>
      <c r="N14" s="84">
        <v>24.7</v>
      </c>
      <c r="O14" s="94"/>
      <c r="P14" s="94"/>
      <c r="Q14" s="85"/>
      <c r="R14">
        <f>AVERAGE(Q11,Q13)</f>
        <v>0.81631721567661419</v>
      </c>
      <c r="S14" s="84"/>
      <c r="T14" s="84"/>
      <c r="U14" s="84"/>
      <c r="V14" s="84"/>
      <c r="W14" s="84"/>
      <c r="X14" s="84"/>
      <c r="Y14" s="84"/>
    </row>
    <row r="15" spans="3:25" x14ac:dyDescent="0.35">
      <c r="C15" s="31"/>
      <c r="D15" s="79" t="s">
        <v>130</v>
      </c>
      <c r="E15" s="31"/>
      <c r="F15" s="84">
        <v>13.94</v>
      </c>
      <c r="G15" s="96">
        <f>AVERAGE(F15:F16)</f>
        <v>14.225</v>
      </c>
      <c r="H15" s="94">
        <f t="shared" si="7"/>
        <v>0.40305086527633227</v>
      </c>
      <c r="I15" s="85"/>
      <c r="K15" s="31"/>
      <c r="L15" s="79" t="s">
        <v>130</v>
      </c>
      <c r="M15" s="31"/>
      <c r="N15" s="84">
        <v>21.89</v>
      </c>
      <c r="O15" s="94">
        <f t="shared" ref="O15" si="11">AVERAGE(N15:N16)</f>
        <v>21.835000000000001</v>
      </c>
      <c r="P15" s="94">
        <f t="shared" ref="P15" si="12">_xlfn.STDEV.S(N15:N16)</f>
        <v>7.7781745930519827E-2</v>
      </c>
      <c r="Q15" s="85">
        <f t="shared" ref="Q15" si="13">POWER(2,-((O15-G15)-($O$7-$G$7)))</f>
        <v>7.9723221026229369</v>
      </c>
      <c r="S15" s="84"/>
      <c r="T15" s="84"/>
      <c r="U15" s="84"/>
      <c r="V15" s="84"/>
      <c r="W15" s="84"/>
      <c r="X15" s="84"/>
      <c r="Y15" s="84"/>
    </row>
    <row r="16" spans="3:25" x14ac:dyDescent="0.35">
      <c r="C16" s="31"/>
      <c r="D16" s="80"/>
      <c r="E16" s="31"/>
      <c r="F16" s="84">
        <v>14.51</v>
      </c>
      <c r="G16" s="94"/>
      <c r="H16" s="94"/>
      <c r="I16" s="85"/>
      <c r="K16" s="31"/>
      <c r="L16" s="80"/>
      <c r="M16" s="31"/>
      <c r="N16" s="84">
        <v>21.78</v>
      </c>
      <c r="O16" s="94"/>
      <c r="P16" s="94"/>
      <c r="Q16" s="85"/>
      <c r="S16" s="84"/>
      <c r="T16" s="84"/>
      <c r="U16" s="84"/>
      <c r="V16" s="84"/>
      <c r="W16" s="84"/>
      <c r="X16" s="84"/>
      <c r="Y16" s="84"/>
    </row>
    <row r="17" spans="3:25" x14ac:dyDescent="0.35">
      <c r="C17" s="31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spans="3:25" x14ac:dyDescent="0.35">
      <c r="C18" s="31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spans="3:25" x14ac:dyDescent="0.35">
      <c r="C19" s="31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spans="3:25" x14ac:dyDescent="0.35">
      <c r="C20" s="31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spans="3:25" x14ac:dyDescent="0.35">
      <c r="C21" s="31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spans="3:25" x14ac:dyDescent="0.35">
      <c r="C22" s="31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83"/>
      <c r="E24" s="83"/>
      <c r="F24" s="83"/>
      <c r="G24" s="83"/>
      <c r="H24" s="83"/>
      <c r="I24" s="83"/>
      <c r="J24" s="83"/>
      <c r="K24" s="31" t="s">
        <v>108</v>
      </c>
      <c r="L24" s="31" t="s">
        <v>125</v>
      </c>
      <c r="M24" s="31" t="s">
        <v>22</v>
      </c>
      <c r="N24" s="31" t="s">
        <v>126</v>
      </c>
      <c r="O24" s="31" t="s">
        <v>127</v>
      </c>
      <c r="P24" s="31" t="s">
        <v>128</v>
      </c>
      <c r="Q24" s="75" t="s">
        <v>129</v>
      </c>
      <c r="S24" s="31" t="s">
        <v>109</v>
      </c>
      <c r="T24" s="31" t="s">
        <v>125</v>
      </c>
      <c r="U24" s="31" t="s">
        <v>22</v>
      </c>
      <c r="V24" s="31" t="s">
        <v>126</v>
      </c>
      <c r="W24" s="31" t="s">
        <v>127</v>
      </c>
      <c r="X24" s="31" t="s">
        <v>128</v>
      </c>
      <c r="Y24" s="75" t="s">
        <v>129</v>
      </c>
    </row>
    <row r="25" spans="3:25" x14ac:dyDescent="0.35">
      <c r="C25" s="31"/>
      <c r="D25" s="83"/>
      <c r="E25" s="83"/>
      <c r="F25" s="83"/>
      <c r="G25" s="83"/>
      <c r="H25" s="83"/>
      <c r="I25" s="83"/>
      <c r="J25" s="83"/>
      <c r="K25" s="31"/>
      <c r="L25" s="79" t="s">
        <v>153</v>
      </c>
      <c r="M25" s="31"/>
      <c r="N25" s="84">
        <v>17.43</v>
      </c>
      <c r="O25" s="94">
        <f>AVERAGE(N25:N26)</f>
        <v>17.515000000000001</v>
      </c>
      <c r="P25" s="94">
        <f>_xlfn.STDEV.S(N25:N26)</f>
        <v>0.12020815280171429</v>
      </c>
      <c r="Q25" s="85">
        <f>POWER(2,-((O25-G7)-($O$25-$G$7)))</f>
        <v>1</v>
      </c>
      <c r="S25" s="31"/>
      <c r="T25" s="79" t="s">
        <v>153</v>
      </c>
      <c r="U25" s="31"/>
      <c r="V25" s="84">
        <v>18.260000000000002</v>
      </c>
      <c r="W25" s="94">
        <f>AVERAGE(V25:V26)</f>
        <v>17.914999999999999</v>
      </c>
      <c r="X25" s="94">
        <f>_xlfn.STDEV.S(V25:V26)</f>
        <v>0.48790367901871867</v>
      </c>
      <c r="Y25" s="85">
        <f>POWER(2,-((W25-G7)-($W$25-$G$7)))</f>
        <v>1</v>
      </c>
    </row>
    <row r="26" spans="3:25" x14ac:dyDescent="0.35">
      <c r="C26" s="31"/>
      <c r="D26" s="83"/>
      <c r="E26" s="83"/>
      <c r="F26" s="83"/>
      <c r="G26" s="83"/>
      <c r="H26" s="83"/>
      <c r="I26" s="83"/>
      <c r="J26" s="83"/>
      <c r="K26" s="31"/>
      <c r="L26" s="80"/>
      <c r="M26" s="31"/>
      <c r="N26" s="84">
        <v>17.600000000000001</v>
      </c>
      <c r="O26" s="94"/>
      <c r="P26" s="94"/>
      <c r="Q26" s="85"/>
      <c r="S26" s="31"/>
      <c r="T26" s="80"/>
      <c r="U26" s="31"/>
      <c r="V26" s="84">
        <v>17.57</v>
      </c>
      <c r="W26" s="94"/>
      <c r="X26" s="94"/>
      <c r="Y26" s="85"/>
    </row>
    <row r="27" spans="3:25" x14ac:dyDescent="0.35">
      <c r="C27" s="31"/>
      <c r="D27" s="83"/>
      <c r="E27" s="83"/>
      <c r="F27" s="83"/>
      <c r="G27" s="83"/>
      <c r="H27" s="83"/>
      <c r="I27" s="83"/>
      <c r="J27" s="83"/>
      <c r="K27" s="31"/>
      <c r="L27" s="79" t="s">
        <v>154</v>
      </c>
      <c r="M27" s="31"/>
      <c r="N27" s="84">
        <v>17.02</v>
      </c>
      <c r="O27" s="94">
        <f>AVERAGE(N27:N28)</f>
        <v>16.814999999999998</v>
      </c>
      <c r="P27" s="94">
        <f>_xlfn.STDEV.S(N27:N28)</f>
        <v>0.28991378028648457</v>
      </c>
      <c r="Q27" s="85">
        <f>POWER(2,-((O27-G9)-($O$25-$G$7)))</f>
        <v>1.3103934038583638</v>
      </c>
      <c r="R27" s="78"/>
      <c r="S27" s="31"/>
      <c r="T27" s="79" t="s">
        <v>154</v>
      </c>
      <c r="U27" s="31"/>
      <c r="V27" s="84">
        <v>18.45</v>
      </c>
      <c r="W27" s="94">
        <f>AVERAGE(V27:V28)</f>
        <v>18.515000000000001</v>
      </c>
      <c r="X27" s="94">
        <f>_xlfn.STDEV.S(V27:V28)</f>
        <v>9.1923881554250478E-2</v>
      </c>
      <c r="Y27" s="85">
        <f>POWER(2,-((W27-G9)-($W$25-$G$7)))</f>
        <v>0.53218509122667856</v>
      </c>
    </row>
    <row r="28" spans="3:25" x14ac:dyDescent="0.35">
      <c r="C28" s="31"/>
      <c r="D28" s="83"/>
      <c r="E28" s="83"/>
      <c r="F28" s="83"/>
      <c r="G28" s="83"/>
      <c r="H28" s="83"/>
      <c r="I28" s="83"/>
      <c r="J28" s="83"/>
      <c r="K28" s="31"/>
      <c r="L28" s="80"/>
      <c r="M28" s="31"/>
      <c r="N28" s="84">
        <v>16.61</v>
      </c>
      <c r="O28" s="94"/>
      <c r="P28" s="94"/>
      <c r="Q28" s="85"/>
      <c r="R28" s="78"/>
      <c r="S28" s="31"/>
      <c r="T28" s="80"/>
      <c r="U28" s="31"/>
      <c r="V28" s="84">
        <v>18.579999999999998</v>
      </c>
      <c r="W28" s="94"/>
      <c r="X28" s="94"/>
      <c r="Y28" s="85"/>
    </row>
    <row r="29" spans="3:25" x14ac:dyDescent="0.35">
      <c r="C29" s="31"/>
      <c r="D29" s="83"/>
      <c r="E29" s="83"/>
      <c r="F29" s="83"/>
      <c r="G29" s="83"/>
      <c r="H29" s="83"/>
      <c r="I29" s="83"/>
      <c r="J29" s="83"/>
      <c r="K29" s="31"/>
      <c r="L29" s="79" t="s">
        <v>155</v>
      </c>
      <c r="M29" s="31"/>
      <c r="N29" s="84">
        <v>17</v>
      </c>
      <c r="O29" s="94">
        <f>AVERAGE(N29:N30)</f>
        <v>16.994999999999997</v>
      </c>
      <c r="P29" s="94">
        <f>_xlfn.STDEV.S(N29:N30)</f>
        <v>7.0710678118665812E-3</v>
      </c>
      <c r="Q29" s="85">
        <f>POWER(2,-((O29-G11)-($O$25-$G$7)))</f>
        <v>0.77378249677119626</v>
      </c>
      <c r="R29" s="78"/>
      <c r="S29" s="31"/>
      <c r="T29" s="79" t="s">
        <v>155</v>
      </c>
      <c r="U29" s="31"/>
      <c r="V29" s="84">
        <v>18.190000000000001</v>
      </c>
      <c r="W29" s="94">
        <f>AVERAGE(V29:V30)</f>
        <v>17.965</v>
      </c>
      <c r="X29" s="94">
        <f>_xlfn.STDEV.S(V29:V30)</f>
        <v>0.31819805153394842</v>
      </c>
      <c r="Y29" s="85">
        <f t="shared" ref="Y29" si="14">POWER(2,-((W29-G11)-($W$25-$G$7)))</f>
        <v>0.52123288042056026</v>
      </c>
    </row>
    <row r="30" spans="3:25" x14ac:dyDescent="0.35">
      <c r="C30" s="31"/>
      <c r="D30" s="83"/>
      <c r="E30" s="83"/>
      <c r="F30" s="83"/>
      <c r="G30" s="83"/>
      <c r="H30" s="83"/>
      <c r="I30" s="83"/>
      <c r="J30" s="83"/>
      <c r="K30" s="31"/>
      <c r="L30" s="80"/>
      <c r="M30" s="31"/>
      <c r="N30" s="84">
        <v>16.989999999999998</v>
      </c>
      <c r="O30" s="94"/>
      <c r="P30" s="94"/>
      <c r="Q30" s="85"/>
      <c r="R30" s="78"/>
      <c r="S30" s="31"/>
      <c r="T30" s="80"/>
      <c r="U30" s="31"/>
      <c r="V30" s="84">
        <v>17.739999999999998</v>
      </c>
      <c r="W30" s="94"/>
      <c r="X30" s="94"/>
      <c r="Y30" s="85"/>
    </row>
    <row r="31" spans="3:25" x14ac:dyDescent="0.35">
      <c r="C31" s="31"/>
      <c r="D31" s="83"/>
      <c r="E31" s="83"/>
      <c r="F31" s="83"/>
      <c r="G31" s="83"/>
      <c r="H31" s="83"/>
      <c r="I31" s="83"/>
      <c r="J31" s="83"/>
      <c r="K31" s="31"/>
      <c r="L31" s="79" t="s">
        <v>152</v>
      </c>
      <c r="M31" s="31"/>
      <c r="N31" s="84">
        <v>17.420000000000002</v>
      </c>
      <c r="O31" s="94">
        <f>AVERAGE(N31:N32)</f>
        <v>17.355</v>
      </c>
      <c r="P31" s="94">
        <f>_xlfn.STDEV.S(N31:N32)</f>
        <v>9.192388155425299E-2</v>
      </c>
      <c r="Q31" s="85">
        <f>POWER(2,-((O31-G13)-($O$25-$G$7)))</f>
        <v>0.75785828325519788</v>
      </c>
      <c r="R31" s="78"/>
      <c r="S31" s="31"/>
      <c r="T31" s="79" t="s">
        <v>152</v>
      </c>
      <c r="U31" s="31"/>
      <c r="V31" s="84">
        <v>18.41</v>
      </c>
      <c r="W31" s="94">
        <f>AVERAGE(V31:V32)</f>
        <v>18.395</v>
      </c>
      <c r="X31" s="94">
        <f>_xlfn.STDEV.S(V31:V32)</f>
        <v>2.1213203435597228E-2</v>
      </c>
      <c r="Y31" s="85">
        <f t="shared" ref="Y31" si="15">POWER(2,-((W31-G13)-($W$25-$G$7)))</f>
        <v>0.48632747370614188</v>
      </c>
    </row>
    <row r="32" spans="3:25" x14ac:dyDescent="0.35">
      <c r="C32" s="31"/>
      <c r="D32" s="83"/>
      <c r="E32" s="83"/>
      <c r="F32" s="83"/>
      <c r="G32" s="83"/>
      <c r="H32" s="83"/>
      <c r="I32" s="83"/>
      <c r="J32" s="83"/>
      <c r="K32" s="31"/>
      <c r="L32" s="80"/>
      <c r="M32" s="31"/>
      <c r="N32" s="84">
        <v>17.29</v>
      </c>
      <c r="O32" s="94"/>
      <c r="P32" s="94"/>
      <c r="Q32" s="85"/>
      <c r="R32" s="78"/>
      <c r="S32" s="31"/>
      <c r="T32" s="80"/>
      <c r="U32" s="31"/>
      <c r="V32" s="84">
        <v>18.38</v>
      </c>
      <c r="W32" s="94"/>
      <c r="X32" s="94"/>
      <c r="Y32" s="85"/>
    </row>
    <row r="33" spans="3:25" x14ac:dyDescent="0.35">
      <c r="C33" s="31"/>
      <c r="D33" s="83"/>
      <c r="E33" s="83"/>
      <c r="F33" s="83"/>
      <c r="G33" s="83"/>
      <c r="H33" s="83"/>
      <c r="I33" s="83"/>
      <c r="J33" s="83"/>
      <c r="K33" s="31"/>
      <c r="L33" s="79" t="s">
        <v>130</v>
      </c>
      <c r="M33" s="31"/>
      <c r="N33" s="84">
        <v>19.12</v>
      </c>
      <c r="O33" s="94">
        <f>AVERAGE(N33:N34)</f>
        <v>19.100000000000001</v>
      </c>
      <c r="P33" s="94">
        <f>_xlfn.STDEV.S(N33:N34)</f>
        <v>2.828427124746381E-2</v>
      </c>
      <c r="Q33" s="85">
        <f>POWER(2,-((O33-G15)-($O$25-$G$7)))</f>
        <v>0.23004691265621838</v>
      </c>
      <c r="R33" s="78"/>
      <c r="S33" s="31"/>
      <c r="T33" s="79" t="s">
        <v>130</v>
      </c>
      <c r="U33" s="31"/>
      <c r="V33" s="84">
        <v>19.239999999999998</v>
      </c>
      <c r="W33" s="94">
        <f>AVERAGE(V33:V34)</f>
        <v>19.32</v>
      </c>
      <c r="X33" s="94">
        <f>_xlfn.STDEV.S(V33:V34)</f>
        <v>0.1131370849898477</v>
      </c>
      <c r="Y33" s="85">
        <f t="shared" ref="Y33" si="16">POWER(2,-((W33-G15)-($W$25-$G$7)))</f>
        <v>0.2606164402102798</v>
      </c>
    </row>
    <row r="34" spans="3:25" x14ac:dyDescent="0.35">
      <c r="C34" s="31"/>
      <c r="D34" s="83"/>
      <c r="E34" s="83"/>
      <c r="F34" s="83"/>
      <c r="G34" s="83"/>
      <c r="H34" s="83"/>
      <c r="I34" s="83"/>
      <c r="J34" s="83"/>
      <c r="K34" s="31"/>
      <c r="L34" s="80"/>
      <c r="M34" s="31"/>
      <c r="N34" s="84">
        <v>19.079999999999998</v>
      </c>
      <c r="O34" s="94"/>
      <c r="P34" s="94"/>
      <c r="Q34" s="85"/>
      <c r="R34" s="78"/>
      <c r="S34" s="31"/>
      <c r="T34" s="80"/>
      <c r="U34" s="31"/>
      <c r="V34" s="84">
        <v>19.399999999999999</v>
      </c>
      <c r="W34" s="94"/>
      <c r="X34" s="94"/>
      <c r="Y34" s="85"/>
    </row>
    <row r="35" spans="3:25" x14ac:dyDescent="0.35">
      <c r="C35" s="31"/>
      <c r="D35" s="83"/>
      <c r="E35" s="83"/>
      <c r="F35" s="83"/>
      <c r="G35" s="83"/>
      <c r="H35" s="83"/>
      <c r="I35" s="83"/>
      <c r="J35" s="83"/>
      <c r="K35" s="31"/>
      <c r="L35" s="83"/>
      <c r="M35" s="83"/>
      <c r="N35" s="83"/>
      <c r="O35" s="83"/>
      <c r="P35" s="83"/>
      <c r="Q35" s="83"/>
      <c r="R35" s="78"/>
      <c r="S35" s="31"/>
      <c r="T35" s="83"/>
      <c r="U35" s="83"/>
      <c r="V35" s="83"/>
      <c r="W35" s="83"/>
      <c r="X35" s="83"/>
      <c r="Y35" s="83"/>
    </row>
    <row r="36" spans="3:25" x14ac:dyDescent="0.35">
      <c r="C36" s="31"/>
      <c r="D36" s="83"/>
      <c r="E36" s="83"/>
      <c r="F36" s="83"/>
      <c r="G36" s="83"/>
      <c r="H36" s="83"/>
      <c r="I36" s="83"/>
      <c r="J36" s="83"/>
      <c r="K36" s="31"/>
      <c r="L36" s="83"/>
      <c r="M36" s="83"/>
      <c r="N36" s="83"/>
      <c r="O36" s="83"/>
      <c r="P36" s="83"/>
      <c r="Q36" s="83"/>
      <c r="R36" s="78"/>
      <c r="S36" s="31"/>
      <c r="T36" s="83"/>
      <c r="U36" s="83"/>
      <c r="V36" s="83"/>
      <c r="W36" s="83"/>
      <c r="X36" s="83"/>
      <c r="Y36" s="83"/>
    </row>
    <row r="37" spans="3:25" x14ac:dyDescent="0.35">
      <c r="C37" s="31"/>
      <c r="D37" s="83"/>
      <c r="E37" s="83"/>
      <c r="F37" s="83"/>
      <c r="G37" s="83"/>
      <c r="H37" s="83"/>
      <c r="I37" s="83"/>
      <c r="J37" s="83"/>
      <c r="K37" s="31"/>
      <c r="L37" s="83"/>
      <c r="M37" s="83"/>
      <c r="N37" s="83"/>
      <c r="O37" s="83"/>
      <c r="P37" s="83"/>
      <c r="Q37" s="83"/>
      <c r="R37" s="78"/>
      <c r="S37" s="31"/>
      <c r="T37" s="83"/>
      <c r="U37" s="83"/>
      <c r="V37" s="83"/>
      <c r="W37" s="83"/>
      <c r="X37" s="83"/>
      <c r="Y37" s="83"/>
    </row>
    <row r="38" spans="3:25" x14ac:dyDescent="0.35">
      <c r="C38" s="31"/>
      <c r="D38" s="83"/>
      <c r="E38" s="83"/>
      <c r="F38" s="83"/>
      <c r="G38" s="83"/>
      <c r="H38" s="83"/>
      <c r="I38" s="83"/>
      <c r="J38" s="83"/>
      <c r="K38" s="31"/>
      <c r="L38" s="83"/>
      <c r="M38" s="83"/>
      <c r="N38" s="83"/>
      <c r="O38" s="83"/>
      <c r="P38" s="83"/>
      <c r="Q38" s="83"/>
      <c r="R38" s="78"/>
      <c r="S38" s="31"/>
      <c r="T38" s="83"/>
      <c r="U38" s="83"/>
      <c r="V38" s="83"/>
      <c r="W38" s="83"/>
      <c r="X38" s="83"/>
      <c r="Y38" s="83"/>
    </row>
    <row r="39" spans="3:25" x14ac:dyDescent="0.35">
      <c r="C39" s="31"/>
      <c r="D39" s="83"/>
      <c r="E39" s="83"/>
      <c r="F39" s="83"/>
      <c r="G39" s="83"/>
      <c r="H39" s="83"/>
      <c r="I39" s="83"/>
      <c r="J39" s="83"/>
      <c r="K39" s="31"/>
      <c r="L39" s="83"/>
      <c r="M39" s="83"/>
      <c r="N39" s="83"/>
      <c r="O39" s="83"/>
      <c r="P39" s="83"/>
      <c r="Q39" s="83"/>
      <c r="R39" s="78"/>
      <c r="S39" s="78"/>
      <c r="T39" s="83"/>
      <c r="U39" s="83"/>
      <c r="V39" s="83"/>
      <c r="W39" s="83"/>
      <c r="X39" s="83"/>
      <c r="Y39" s="83"/>
    </row>
    <row r="40" spans="3:25" x14ac:dyDescent="0.35">
      <c r="C40" s="31"/>
      <c r="D40" s="83"/>
      <c r="E40" s="83"/>
      <c r="F40" s="83"/>
      <c r="G40" s="83"/>
      <c r="H40" s="83"/>
      <c r="I40" s="83"/>
      <c r="J40" s="83"/>
      <c r="K40" s="31"/>
      <c r="L40" s="83"/>
      <c r="M40" s="83"/>
      <c r="N40" s="83"/>
      <c r="O40" s="83"/>
      <c r="P40" s="83"/>
      <c r="Q40" s="83"/>
      <c r="R40" s="78"/>
      <c r="S40" s="78"/>
      <c r="T40" s="83"/>
      <c r="U40" s="83"/>
      <c r="V40" s="83"/>
      <c r="W40" s="83"/>
      <c r="X40" s="83"/>
      <c r="Y40" s="83"/>
    </row>
    <row r="41" spans="3:25" x14ac:dyDescent="0.35">
      <c r="D41" s="83"/>
      <c r="E41" s="83"/>
      <c r="F41" s="83"/>
      <c r="G41" s="83"/>
      <c r="H41" s="83"/>
      <c r="I41" s="83"/>
      <c r="J41" s="83"/>
      <c r="K41" s="31"/>
      <c r="L41" s="83"/>
      <c r="M41" s="83"/>
      <c r="N41" s="83"/>
      <c r="O41" s="83"/>
      <c r="P41" s="83"/>
      <c r="Q41" s="83"/>
      <c r="R41" s="78"/>
      <c r="S41" s="31" t="s">
        <v>110</v>
      </c>
      <c r="T41" s="31" t="s">
        <v>125</v>
      </c>
      <c r="U41" s="31" t="s">
        <v>22</v>
      </c>
      <c r="V41" s="31" t="s">
        <v>126</v>
      </c>
      <c r="W41" s="31" t="s">
        <v>127</v>
      </c>
      <c r="X41" s="31" t="s">
        <v>128</v>
      </c>
      <c r="Y41" s="75" t="s">
        <v>129</v>
      </c>
    </row>
    <row r="42" spans="3:25" x14ac:dyDescent="0.35">
      <c r="D42" s="83"/>
      <c r="E42" s="83"/>
      <c r="F42" s="83"/>
      <c r="G42" s="83"/>
      <c r="H42" s="83"/>
      <c r="I42" s="83"/>
      <c r="J42" s="83"/>
      <c r="K42" s="31"/>
      <c r="L42" s="83"/>
      <c r="M42" s="83"/>
      <c r="N42" s="83"/>
      <c r="O42" s="83"/>
      <c r="P42" s="83"/>
      <c r="Q42" s="83"/>
      <c r="R42" s="78"/>
      <c r="S42" s="31"/>
      <c r="T42" s="79" t="s">
        <v>153</v>
      </c>
      <c r="U42" s="31"/>
      <c r="V42" s="84">
        <v>16.93</v>
      </c>
      <c r="W42" s="94">
        <f>AVERAGE(V42:V43)</f>
        <v>16.38</v>
      </c>
      <c r="X42" s="94">
        <f>_xlfn.STDEV.S(V42:V43)</f>
        <v>0.77781745930520196</v>
      </c>
      <c r="Y42" s="85">
        <f>POWER(2,-((W42-G7)-($W$42-$G$7)))</f>
        <v>1</v>
      </c>
    </row>
    <row r="43" spans="3:25" x14ac:dyDescent="0.35">
      <c r="D43" s="83"/>
      <c r="E43" s="83"/>
      <c r="F43" s="83"/>
      <c r="G43" s="83"/>
      <c r="H43" s="83"/>
      <c r="I43" s="83"/>
      <c r="J43" s="83"/>
      <c r="K43" s="31"/>
      <c r="L43" s="83"/>
      <c r="M43" s="83"/>
      <c r="N43" s="83"/>
      <c r="O43" s="83"/>
      <c r="P43" s="83"/>
      <c r="Q43" s="83"/>
      <c r="R43" s="78"/>
      <c r="S43" s="31"/>
      <c r="T43" s="80"/>
      <c r="U43" s="31"/>
      <c r="V43" s="84">
        <v>15.83</v>
      </c>
      <c r="W43" s="94"/>
      <c r="X43" s="94"/>
      <c r="Y43" s="85"/>
    </row>
    <row r="44" spans="3:25" x14ac:dyDescent="0.35">
      <c r="D44" s="83"/>
      <c r="E44" s="83"/>
      <c r="F44" s="83"/>
      <c r="G44" s="83"/>
      <c r="H44" s="83"/>
      <c r="I44" s="83"/>
      <c r="J44" s="83"/>
      <c r="K44" s="31"/>
      <c r="L44" s="83"/>
      <c r="M44" s="83"/>
      <c r="N44" s="83"/>
      <c r="O44" s="83"/>
      <c r="P44" s="83"/>
      <c r="Q44" s="83"/>
      <c r="S44" s="31"/>
      <c r="T44" s="79" t="s">
        <v>154</v>
      </c>
      <c r="U44" s="31"/>
      <c r="V44" s="84">
        <v>15.75</v>
      </c>
      <c r="W44" s="95">
        <f t="shared" ref="W44" si="17">AVERAGE(V44:V45)</f>
        <v>15.955</v>
      </c>
      <c r="X44" s="94">
        <f t="shared" ref="X44" si="18">_xlfn.STDEV.S(V44:V45)</f>
        <v>0.28991378028648457</v>
      </c>
      <c r="Y44" s="85">
        <f t="shared" ref="Y44" si="19">POWER(2,-((W44-G9)-($W$42-$G$7)))</f>
        <v>1.0829750455259222</v>
      </c>
    </row>
    <row r="45" spans="3:25" x14ac:dyDescent="0.35">
      <c r="D45" s="83"/>
      <c r="E45" s="83"/>
      <c r="F45" s="83"/>
      <c r="G45" s="83"/>
      <c r="H45" s="83"/>
      <c r="I45" s="83"/>
      <c r="J45" s="83"/>
      <c r="K45" s="31"/>
      <c r="L45" s="83"/>
      <c r="M45" s="83"/>
      <c r="N45" s="83"/>
      <c r="O45" s="83"/>
      <c r="P45" s="83"/>
      <c r="Q45" s="83"/>
      <c r="S45" s="31"/>
      <c r="T45" s="80"/>
      <c r="U45" s="31"/>
      <c r="V45" s="84">
        <v>16.16</v>
      </c>
      <c r="W45" s="95"/>
      <c r="X45" s="94"/>
      <c r="Y45" s="85"/>
    </row>
    <row r="46" spans="3:25" x14ac:dyDescent="0.35">
      <c r="D46" s="83"/>
      <c r="E46" s="83"/>
      <c r="F46" s="83"/>
      <c r="G46" s="83"/>
      <c r="H46" s="83"/>
      <c r="I46" s="83"/>
      <c r="J46" s="83"/>
      <c r="K46" s="31"/>
      <c r="L46" s="83"/>
      <c r="M46" s="83"/>
      <c r="N46" s="83"/>
      <c r="O46" s="83"/>
      <c r="P46" s="83"/>
      <c r="Q46" s="83"/>
      <c r="S46" s="31"/>
      <c r="T46" s="79" t="s">
        <v>155</v>
      </c>
      <c r="U46" s="31"/>
      <c r="V46" s="84">
        <v>16.829999999999998</v>
      </c>
      <c r="W46" s="95">
        <f t="shared" ref="W46" si="20">AVERAGE(V46:V47)</f>
        <v>16.634999999999998</v>
      </c>
      <c r="X46" s="94">
        <f t="shared" ref="X46" si="21">_xlfn.STDEV.S(V46:V47)</f>
        <v>0.27577164466275145</v>
      </c>
      <c r="Y46" s="85">
        <f t="shared" ref="Y46" si="22">POWER(2,-((W46-G11)-($W$42-$G$7)))</f>
        <v>0.45218968878054422</v>
      </c>
    </row>
    <row r="47" spans="3:25" x14ac:dyDescent="0.35">
      <c r="D47" s="83"/>
      <c r="E47" s="83"/>
      <c r="F47" s="83"/>
      <c r="G47" s="83"/>
      <c r="H47" s="83"/>
      <c r="I47" s="83"/>
      <c r="J47" s="83"/>
      <c r="K47" s="31"/>
      <c r="L47" s="83"/>
      <c r="M47" s="83"/>
      <c r="N47" s="83"/>
      <c r="O47" s="83"/>
      <c r="P47" s="83"/>
      <c r="Q47" s="83"/>
      <c r="S47" s="31"/>
      <c r="T47" s="80"/>
      <c r="U47" s="31"/>
      <c r="V47" s="84">
        <v>16.440000000000001</v>
      </c>
      <c r="W47" s="95"/>
      <c r="X47" s="94"/>
      <c r="Y47" s="85"/>
    </row>
    <row r="48" spans="3:25" x14ac:dyDescent="0.35">
      <c r="K48" s="31"/>
      <c r="L48" s="83"/>
      <c r="M48" s="83"/>
      <c r="N48" s="83"/>
      <c r="O48" s="83"/>
      <c r="P48" s="83"/>
      <c r="Q48" s="83"/>
      <c r="S48" s="31"/>
      <c r="T48" s="79" t="s">
        <v>152</v>
      </c>
      <c r="U48" s="31"/>
      <c r="V48" s="84">
        <v>16.670000000000002</v>
      </c>
      <c r="W48" s="95">
        <f t="shared" ref="W48" si="23">AVERAGE(V48:V49)</f>
        <v>16.73</v>
      </c>
      <c r="X48" s="94">
        <f t="shared" ref="X48" si="24">_xlfn.STDEV.S(V48:V49)</f>
        <v>8.485281374238389E-2</v>
      </c>
      <c r="Y48" s="85">
        <f t="shared" ref="Y48" si="25">POWER(2,-((W48-G13)-($W$42-$G$7)))</f>
        <v>0.53218509122667856</v>
      </c>
    </row>
    <row r="49" spans="11:25" x14ac:dyDescent="0.35">
      <c r="K49" s="31"/>
      <c r="L49" s="83"/>
      <c r="M49" s="83"/>
      <c r="N49" s="83"/>
      <c r="O49" s="83"/>
      <c r="P49" s="83"/>
      <c r="Q49" s="83"/>
      <c r="S49" s="31"/>
      <c r="T49" s="80"/>
      <c r="U49" s="31"/>
      <c r="V49" s="84">
        <v>16.79</v>
      </c>
      <c r="W49" s="95"/>
      <c r="X49" s="94"/>
      <c r="Y49" s="85"/>
    </row>
    <row r="50" spans="11:25" x14ac:dyDescent="0.35">
      <c r="K50" s="31"/>
      <c r="L50" s="83"/>
      <c r="M50" s="83"/>
      <c r="N50" s="83"/>
      <c r="O50" s="83"/>
      <c r="P50" s="83"/>
      <c r="Q50" s="83"/>
      <c r="S50" s="31"/>
      <c r="T50" s="79" t="s">
        <v>130</v>
      </c>
      <c r="U50" s="31"/>
      <c r="V50" s="84">
        <v>25.93</v>
      </c>
      <c r="W50" s="95">
        <f t="shared" ref="W50" si="26">AVERAGE(V50:V51)</f>
        <v>25.91</v>
      </c>
      <c r="X50" s="94">
        <f t="shared" ref="X50" si="27">_xlfn.STDEV.S(V50:V51)</f>
        <v>2.8284271247461298E-2</v>
      </c>
      <c r="Y50" s="85">
        <f t="shared" ref="Y50" si="28">POWER(2,-((W50-G15)-($W$42-$G$7)))</f>
        <v>9.3354034921263674E-4</v>
      </c>
    </row>
    <row r="51" spans="11:25" x14ac:dyDescent="0.35">
      <c r="K51" s="31"/>
      <c r="L51" s="83"/>
      <c r="M51" s="83"/>
      <c r="N51" s="83"/>
      <c r="O51" s="83"/>
      <c r="P51" s="83"/>
      <c r="Q51" s="83"/>
      <c r="S51" s="31"/>
      <c r="T51" s="80"/>
      <c r="U51" s="31"/>
      <c r="V51" s="84">
        <v>25.89</v>
      </c>
      <c r="W51" s="95"/>
      <c r="X51" s="94"/>
      <c r="Y51" s="85"/>
    </row>
    <row r="52" spans="11:25" x14ac:dyDescent="0.35">
      <c r="K52" s="31"/>
      <c r="L52" s="83"/>
      <c r="M52" s="83"/>
      <c r="N52" s="83"/>
      <c r="O52" s="83"/>
      <c r="P52" s="83"/>
      <c r="Q52" s="83"/>
      <c r="S52" s="31"/>
      <c r="T52" s="83"/>
      <c r="U52" s="83"/>
      <c r="V52" s="83"/>
      <c r="W52" s="83"/>
      <c r="X52" s="83"/>
      <c r="Y52" s="83"/>
    </row>
    <row r="53" spans="11:25" x14ac:dyDescent="0.35">
      <c r="K53" s="31"/>
      <c r="L53" s="83"/>
      <c r="M53" s="83"/>
      <c r="N53" s="83"/>
      <c r="O53" s="83"/>
      <c r="P53" s="83"/>
      <c r="Q53" s="83"/>
      <c r="S53" s="31"/>
      <c r="T53" s="83"/>
      <c r="U53" s="83"/>
      <c r="V53" s="83"/>
      <c r="W53" s="83"/>
      <c r="X53" s="83"/>
      <c r="Y53" s="83"/>
    </row>
    <row r="54" spans="11:25" x14ac:dyDescent="0.35">
      <c r="L54" s="83"/>
      <c r="M54" s="83"/>
      <c r="N54" s="83"/>
      <c r="O54" s="83"/>
      <c r="P54" s="83"/>
      <c r="Q54" s="83"/>
      <c r="S54" s="31"/>
      <c r="T54" s="83"/>
      <c r="U54" s="83"/>
      <c r="V54" s="83"/>
      <c r="W54" s="83"/>
      <c r="X54" s="83"/>
      <c r="Y54" s="83"/>
    </row>
    <row r="55" spans="11:25" x14ac:dyDescent="0.35">
      <c r="S55" s="31"/>
      <c r="T55" s="83"/>
      <c r="U55" s="83"/>
      <c r="V55" s="83"/>
      <c r="W55" s="83"/>
      <c r="X55" s="83"/>
      <c r="Y55" s="83"/>
    </row>
    <row r="56" spans="11:25" x14ac:dyDescent="0.35">
      <c r="T56" s="83"/>
      <c r="U56" s="83"/>
      <c r="V56" s="83"/>
      <c r="W56" s="83"/>
      <c r="X56" s="83"/>
      <c r="Y56" s="83"/>
    </row>
    <row r="57" spans="11:25" x14ac:dyDescent="0.35">
      <c r="T57" s="83"/>
      <c r="U57" s="83"/>
      <c r="V57" s="83"/>
      <c r="W57" s="83"/>
      <c r="X57" s="83"/>
      <c r="Y57" s="83"/>
    </row>
    <row r="58" spans="11:25" x14ac:dyDescent="0.35">
      <c r="T58" s="83"/>
      <c r="U58" s="83"/>
      <c r="V58" s="83"/>
      <c r="W58" s="83"/>
      <c r="X58" s="83"/>
      <c r="Y58" s="83"/>
    </row>
  </sheetData>
  <mergeCells count="75"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  <mergeCell ref="G7:G8"/>
    <mergeCell ref="H7:H8"/>
    <mergeCell ref="I7:I8"/>
    <mergeCell ref="G9:G10"/>
    <mergeCell ref="H9:H10"/>
    <mergeCell ref="I9:I10"/>
    <mergeCell ref="O7:O8"/>
    <mergeCell ref="P7:P8"/>
    <mergeCell ref="Q7:Q8"/>
    <mergeCell ref="O9:O10"/>
    <mergeCell ref="P9:P10"/>
    <mergeCell ref="Q9:Q10"/>
    <mergeCell ref="O11:O12"/>
    <mergeCell ref="P11:P12"/>
    <mergeCell ref="Q11:Q12"/>
    <mergeCell ref="O13:O14"/>
    <mergeCell ref="P13:P14"/>
    <mergeCell ref="Q13:Q14"/>
    <mergeCell ref="Y25:Y26"/>
    <mergeCell ref="O25:O26"/>
    <mergeCell ref="P25:P26"/>
    <mergeCell ref="Q25:Q26"/>
    <mergeCell ref="O15:O16"/>
    <mergeCell ref="P15:P16"/>
    <mergeCell ref="Q15:Q16"/>
    <mergeCell ref="O33:O34"/>
    <mergeCell ref="W25:W26"/>
    <mergeCell ref="X25:X26"/>
    <mergeCell ref="X31:X32"/>
    <mergeCell ref="Q31:Q32"/>
    <mergeCell ref="P31:P32"/>
    <mergeCell ref="O31:O32"/>
    <mergeCell ref="Q29:Q30"/>
    <mergeCell ref="P29:P30"/>
    <mergeCell ref="O29:O30"/>
    <mergeCell ref="W29:W30"/>
    <mergeCell ref="Q27:Q28"/>
    <mergeCell ref="P27:P28"/>
    <mergeCell ref="O27:O28"/>
    <mergeCell ref="W42:W43"/>
    <mergeCell ref="X42:X43"/>
    <mergeCell ref="Y42:Y43"/>
    <mergeCell ref="Q33:Q34"/>
    <mergeCell ref="P33:P34"/>
    <mergeCell ref="W50:W51"/>
    <mergeCell ref="X50:X51"/>
    <mergeCell ref="Y50:Y51"/>
    <mergeCell ref="Y27:Y28"/>
    <mergeCell ref="X27:X28"/>
    <mergeCell ref="W27:W28"/>
    <mergeCell ref="Y29:Y30"/>
    <mergeCell ref="X29:X30"/>
    <mergeCell ref="Y31:Y32"/>
    <mergeCell ref="W44:W45"/>
    <mergeCell ref="X44:X45"/>
    <mergeCell ref="Y44:Y45"/>
    <mergeCell ref="W33:W34"/>
    <mergeCell ref="X33:X34"/>
    <mergeCell ref="Y33:Y34"/>
    <mergeCell ref="W31:W32"/>
    <mergeCell ref="X46:X47"/>
    <mergeCell ref="Y46:Y47"/>
    <mergeCell ref="W46:W47"/>
    <mergeCell ref="W48:W49"/>
    <mergeCell ref="X48:X49"/>
    <mergeCell ref="Y48:Y4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2021-05-26T09:21:47Z</cp:lastPrinted>
  <dcterms:created xsi:type="dcterms:W3CDTF">2013-11-26T14:41:44Z</dcterms:created>
  <dcterms:modified xsi:type="dcterms:W3CDTF">2023-05-02T16:25:05Z</dcterms:modified>
</cp:coreProperties>
</file>