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72C906AC-1A2D-48AE-A73E-9BA54BE240E7}" xr6:coauthVersionLast="47" xr6:coauthVersionMax="47" xr10:uidLastSave="{00000000-0000-0000-0000-000000000000}"/>
  <bookViews>
    <workbookView xWindow="-28920" yWindow="-120" windowWidth="29040" windowHeight="15840" tabRatio="765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D6" i="2" l="1"/>
  <c r="E6" i="2" s="1"/>
  <c r="F6" i="2" s="1"/>
  <c r="G6" i="2" s="1"/>
  <c r="D5" i="2"/>
  <c r="E5" i="2" s="1"/>
  <c r="F5" i="2" s="1"/>
  <c r="G5" i="2" s="1"/>
  <c r="D4" i="2"/>
  <c r="E4" i="2" s="1"/>
  <c r="F4" i="2" s="1"/>
  <c r="G4" i="2" s="1"/>
  <c r="H3" i="2"/>
  <c r="E3" i="2"/>
  <c r="F3" i="2" s="1"/>
  <c r="G3" i="2" s="1"/>
  <c r="D3" i="2"/>
  <c r="H19" i="1" l="1"/>
  <c r="H17" i="1"/>
  <c r="H18" i="1"/>
  <c r="D16" i="1"/>
  <c r="H16" i="1" l="1"/>
  <c r="G16" i="1"/>
  <c r="X50" i="12"/>
  <c r="W50" i="12"/>
  <c r="X48" i="12"/>
  <c r="W48" i="12"/>
  <c r="X46" i="12"/>
  <c r="W46" i="12"/>
  <c r="X44" i="12"/>
  <c r="W44" i="12"/>
  <c r="X42" i="12"/>
  <c r="W42" i="12"/>
  <c r="X33" i="12"/>
  <c r="W33" i="12"/>
  <c r="X31" i="12"/>
  <c r="W31" i="12"/>
  <c r="X29" i="12"/>
  <c r="W29" i="12"/>
  <c r="X27" i="12"/>
  <c r="W27" i="12"/>
  <c r="X25" i="12"/>
  <c r="W25" i="12"/>
  <c r="P33" i="12"/>
  <c r="O33" i="12"/>
  <c r="P31" i="12"/>
  <c r="O31" i="12"/>
  <c r="P29" i="12"/>
  <c r="O29" i="12"/>
  <c r="P27" i="12"/>
  <c r="O27" i="12"/>
  <c r="P25" i="12"/>
  <c r="O25" i="12"/>
  <c r="X15" i="12"/>
  <c r="W15" i="12"/>
  <c r="X13" i="12"/>
  <c r="W13" i="12"/>
  <c r="X11" i="12"/>
  <c r="W11" i="12"/>
  <c r="X9" i="12"/>
  <c r="W9" i="12"/>
  <c r="X7" i="12"/>
  <c r="W7" i="12"/>
  <c r="P15" i="12"/>
  <c r="O15" i="12"/>
  <c r="P13" i="12"/>
  <c r="O13" i="12"/>
  <c r="P11" i="12"/>
  <c r="O11" i="12"/>
  <c r="P9" i="12"/>
  <c r="O9" i="12"/>
  <c r="P7" i="12"/>
  <c r="O7" i="12"/>
  <c r="H15" i="12"/>
  <c r="G15" i="12"/>
  <c r="H13" i="12"/>
  <c r="G13" i="12"/>
  <c r="H11" i="12"/>
  <c r="G11" i="12"/>
  <c r="H9" i="12"/>
  <c r="G9" i="12"/>
  <c r="H7" i="12"/>
  <c r="G7" i="12"/>
  <c r="Q25" i="12" l="1"/>
  <c r="Q31" i="12"/>
  <c r="Q33" i="12"/>
  <c r="Y44" i="12"/>
  <c r="Y42" i="12"/>
  <c r="Y33" i="12"/>
  <c r="Y27" i="12"/>
  <c r="Y29" i="12"/>
  <c r="Y31" i="12"/>
  <c r="Y46" i="12"/>
  <c r="Y25" i="12"/>
  <c r="Y50" i="12"/>
  <c r="Y48" i="12"/>
  <c r="Y9" i="12"/>
  <c r="Y7" i="12"/>
  <c r="Y11" i="12"/>
  <c r="Y15" i="12"/>
  <c r="Y13" i="12"/>
  <c r="Q7" i="12"/>
  <c r="Q11" i="12"/>
  <c r="Q15" i="12"/>
  <c r="Q13" i="12"/>
  <c r="Q27" i="12"/>
  <c r="Q29" i="12"/>
  <c r="Q9" i="12"/>
  <c r="D22" i="1" l="1"/>
</calcChain>
</file>

<file path=xl/sharedStrings.xml><?xml version="1.0" encoding="utf-8"?>
<sst xmlns="http://schemas.openxmlformats.org/spreadsheetml/2006/main" count="477" uniqueCount="155">
  <si>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</si>
  <si>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</si>
  <si>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</si>
  <si>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</si>
  <si>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</si>
  <si>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</si>
  <si>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</si>
  <si>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</si>
  <si>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</si>
  <si>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</si>
  <si>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</si>
  <si>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</si>
  <si>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</si>
  <si>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</si>
  <si>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</si>
  <si>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</si>
  <si>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</si>
  <si>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</si>
  <si>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</si>
  <si>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</si>
  <si>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</si>
  <si>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</si>
  <si>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</si>
  <si>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</si>
  <si>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</si>
  <si>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</si>
  <si>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</si>
  <si>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</si>
  <si>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</si>
  <si>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</si>
  <si>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</si>
  <si>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</si>
  <si>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</si>
  <si>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</si>
  <si>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</si>
  <si>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</si>
  <si>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</si>
  <si>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</si>
  <si>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</si>
  <si>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</si>
  <si>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</si>
  <si>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</si>
  <si>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</si>
  <si>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</si>
  <si>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</si>
  <si>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</si>
  <si>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</si>
  <si>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</si>
  <si>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</si>
  <si>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</si>
  <si>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</si>
  <si>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</si>
  <si>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</si>
  <si>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</si>
  <si>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</si>
  <si>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</si>
  <si>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</si>
  <si>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</si>
  <si>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</si>
  <si>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</si>
  <si>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</si>
  <si>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</si>
  <si>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</si>
  <si>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</si>
  <si>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</si>
  <si>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</si>
  <si>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</si>
  <si>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</si>
  <si>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</si>
  <si>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</si>
  <si>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</si>
  <si>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</si>
  <si>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</si>
  <si>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</si>
  <si>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</si>
  <si>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</si>
  <si>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</si>
  <si>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</si>
  <si>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</si>
  <si>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</si>
  <si>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</si>
  <si>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</si>
  <si>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</si>
  <si>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</si>
  <si>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</si>
  <si>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</si>
  <si>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</si>
  <si>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</si>
  <si>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</si>
  <si>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</si>
  <si>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</si>
  <si>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</si>
  <si>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</si>
  <si>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</si>
  <si>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</si>
  <si>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</si>
  <si>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</si>
  <si>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</si>
  <si>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</si>
  <si>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</si>
  <si>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</si>
  <si>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</si>
  <si>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Actin</t>
  </si>
  <si>
    <t>447/448</t>
  </si>
  <si>
    <t>53oC</t>
  </si>
  <si>
    <t>RNA concentration ng/μl</t>
  </si>
  <si>
    <t>A</t>
  </si>
  <si>
    <t>B</t>
  </si>
  <si>
    <t>C</t>
  </si>
  <si>
    <t>D</t>
  </si>
  <si>
    <t>E</t>
  </si>
  <si>
    <t>F</t>
  </si>
  <si>
    <t>G</t>
  </si>
  <si>
    <t>H</t>
  </si>
  <si>
    <t>Cond</t>
  </si>
  <si>
    <t>CT</t>
  </si>
  <si>
    <t>average</t>
  </si>
  <si>
    <t>SD</t>
  </si>
  <si>
    <t>deltaCT</t>
  </si>
  <si>
    <t>BrainOrg</t>
  </si>
  <si>
    <t>HK Actin-β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</si>
  <si>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</si>
  <si>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</si>
  <si>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</si>
  <si>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</si>
  <si>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</si>
  <si>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</si>
  <si>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</si>
  <si>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</si>
  <si>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</si>
  <si>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For 10 ng/μl</t>
  </si>
  <si>
    <t>DRD1</t>
  </si>
  <si>
    <t>DRD2</t>
  </si>
  <si>
    <t>FOXP1</t>
  </si>
  <si>
    <t>FOXP2</t>
  </si>
  <si>
    <t>OTX2</t>
  </si>
  <si>
    <t>2425/2426</t>
  </si>
  <si>
    <t>2379/2380</t>
  </si>
  <si>
    <t>2391/2392</t>
  </si>
  <si>
    <t>2399/2400</t>
  </si>
  <si>
    <t>2427/2428</t>
  </si>
  <si>
    <t>B6_C4_35D</t>
  </si>
  <si>
    <t>B6_C4_50D</t>
  </si>
  <si>
    <t>B6_C3_50D - 2 reactions</t>
  </si>
  <si>
    <t>B5_C3_50D - 2 reactions</t>
  </si>
  <si>
    <t>5/26/2021 11:08:45 AM</t>
  </si>
  <si>
    <t>5/26/2021 11:09:22 AM</t>
  </si>
  <si>
    <t>B6_C3_50D</t>
  </si>
  <si>
    <t>5/26/2021 11:10:23 AM</t>
  </si>
  <si>
    <t>B5_C3_50D</t>
  </si>
  <si>
    <t>5/26/2021 11:11:04 AM</t>
  </si>
  <si>
    <t>hStrOs_C4_B6_D35</t>
  </si>
  <si>
    <t>hStrOs_C4_B6_D50</t>
  </si>
  <si>
    <t>hStrOs_C3_B6_D50</t>
  </si>
  <si>
    <t>hStrOs_C3_B5_D50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</si>
</sst>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38" borderId="25" xfId="0" applyFill="1" applyBorder="1"/>
    <xf numFmtId="0" fontId="0" fillId="2" borderId="26" xfId="0" applyFill="1" applyBorder="1"/>
    <xf numFmtId="0" fontId="0" fillId="35" borderId="26" xfId="0" applyFill="1" applyBorder="1"/>
    <xf numFmtId="0" fontId="0" fillId="0" borderId="0" xfId="0"/>
    <xf numFmtId="0" fontId="1" fillId="0" borderId="27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0" borderId="5" xfId="0" applyFill="1" applyBorder="1" applyAlignment="1">
      <alignment wrapText="1"/>
    </xf>
    <xf numFmtId="0" fontId="0" fillId="36" borderId="22" xfId="0" applyFill="1" applyBorder="1"/>
    <xf numFmtId="0" fontId="0" fillId="36" borderId="28" xfId="0" applyFill="1" applyBorder="1"/>
    <xf numFmtId="0" fontId="0" fillId="37" borderId="22" xfId="0" applyFill="1" applyBorder="1"/>
    <xf numFmtId="0" fontId="0" fillId="37" borderId="29" xfId="0" applyFill="1" applyBorder="1"/>
    <xf numFmtId="0" fontId="0" fillId="38" borderId="26" xfId="0" applyFill="1" applyBorder="1"/>
    <xf numFmtId="0" fontId="0" fillId="0" borderId="22" xfId="0" applyBorder="1" applyAlignment="1">
      <alignment wrapText="1"/>
    </xf>
    <xf numFmtId="0" fontId="1" fillId="0" borderId="22" xfId="0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B2" sqref="B2:B5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2" x14ac:dyDescent="0.35">
      <c r="A1" s="38" t="s">
        <v>61</v>
      </c>
      <c r="B1" s="38" t="s">
        <v>62</v>
      </c>
      <c r="C1" s="38" t="s">
        <v>63</v>
      </c>
      <c r="D1" s="38" t="s">
        <v>64</v>
      </c>
      <c r="E1" s="38" t="s">
        <v>65</v>
      </c>
      <c r="F1" s="38" t="s">
        <v>66</v>
      </c>
      <c r="G1" s="38" t="s">
        <v>67</v>
      </c>
      <c r="H1" s="38" t="s">
        <v>68</v>
      </c>
      <c r="I1" s="38" t="s">
        <v>69</v>
      </c>
      <c r="J1" s="38" t="s">
        <v>70</v>
      </c>
      <c r="K1" s="38" t="s">
        <v>71</v>
      </c>
    </row>
    <row r="2" spans="1:12" x14ac:dyDescent="0.35">
      <c r="A2" s="80">
        <v>1</v>
      </c>
      <c r="B2" s="80" t="s">
        <v>141</v>
      </c>
      <c r="C2" s="80" t="s">
        <v>100</v>
      </c>
      <c r="D2" s="80" t="s">
        <v>145</v>
      </c>
      <c r="E2" s="80">
        <v>170.2</v>
      </c>
      <c r="F2" s="80" t="s">
        <v>101</v>
      </c>
      <c r="G2" s="80">
        <v>4.2560000000000002</v>
      </c>
      <c r="H2" s="80">
        <v>1.9950000000000001</v>
      </c>
      <c r="I2" s="80">
        <v>2.13</v>
      </c>
      <c r="J2" s="80">
        <v>1.9</v>
      </c>
      <c r="K2" s="80" t="s">
        <v>72</v>
      </c>
      <c r="L2" s="80">
        <v>40</v>
      </c>
    </row>
    <row r="3" spans="1:12" x14ac:dyDescent="0.35">
      <c r="A3" s="80">
        <v>2</v>
      </c>
      <c r="B3" s="80" t="s">
        <v>142</v>
      </c>
      <c r="C3" s="80" t="s">
        <v>100</v>
      </c>
      <c r="D3" s="80" t="s">
        <v>146</v>
      </c>
      <c r="E3" s="80">
        <v>139.5</v>
      </c>
      <c r="F3" s="80" t="s">
        <v>101</v>
      </c>
      <c r="G3" s="80">
        <v>3.488</v>
      </c>
      <c r="H3" s="80">
        <v>1.6220000000000001</v>
      </c>
      <c r="I3" s="80">
        <v>2.15</v>
      </c>
      <c r="J3" s="80">
        <v>1.54</v>
      </c>
      <c r="K3" s="80" t="s">
        <v>72</v>
      </c>
      <c r="L3" s="80">
        <v>40</v>
      </c>
    </row>
    <row r="4" spans="1:12" x14ac:dyDescent="0.35">
      <c r="A4" s="80">
        <v>3</v>
      </c>
      <c r="B4" s="80" t="s">
        <v>147</v>
      </c>
      <c r="C4" s="80" t="s">
        <v>100</v>
      </c>
      <c r="D4" s="80" t="s">
        <v>148</v>
      </c>
      <c r="E4" s="80">
        <v>77.3</v>
      </c>
      <c r="F4" s="80" t="s">
        <v>101</v>
      </c>
      <c r="G4" s="80">
        <v>1.9330000000000001</v>
      </c>
      <c r="H4" s="80">
        <v>0.88800000000000001</v>
      </c>
      <c r="I4" s="80">
        <v>2.1800000000000002</v>
      </c>
      <c r="J4" s="80">
        <v>0.82</v>
      </c>
      <c r="K4" s="80" t="s">
        <v>72</v>
      </c>
      <c r="L4" s="80">
        <v>40</v>
      </c>
    </row>
    <row r="5" spans="1:12" x14ac:dyDescent="0.35">
      <c r="A5" s="80">
        <v>4</v>
      </c>
      <c r="B5" s="80" t="s">
        <v>149</v>
      </c>
      <c r="C5" s="80" t="s">
        <v>100</v>
      </c>
      <c r="D5" s="80" t="s">
        <v>150</v>
      </c>
      <c r="E5" s="80">
        <v>97.1</v>
      </c>
      <c r="F5" s="80" t="s">
        <v>101</v>
      </c>
      <c r="G5" s="80">
        <v>2.4279999999999999</v>
      </c>
      <c r="H5" s="80">
        <v>1.1279999999999999</v>
      </c>
      <c r="I5" s="80">
        <v>2.15</v>
      </c>
      <c r="J5" s="80">
        <v>1.49</v>
      </c>
      <c r="K5" s="80" t="s">
        <v>72</v>
      </c>
      <c r="L5" s="80">
        <v>40</v>
      </c>
    </row>
    <row r="6" spans="1:12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A7" sqref="A7:H10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5.1796875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73</v>
      </c>
      <c r="C2" s="89" t="s">
        <v>105</v>
      </c>
      <c r="D2" s="76" t="s">
        <v>121</v>
      </c>
      <c r="E2" s="89" t="s">
        <v>122</v>
      </c>
      <c r="F2" s="76" t="s">
        <v>130</v>
      </c>
      <c r="G2" s="89" t="s">
        <v>123</v>
      </c>
      <c r="H2" s="83" t="s">
        <v>124</v>
      </c>
      <c r="I2" s="34"/>
    </row>
    <row r="3" spans="1:9" x14ac:dyDescent="0.35">
      <c r="A3" s="46">
        <v>1</v>
      </c>
      <c r="B3" s="80" t="s">
        <v>141</v>
      </c>
      <c r="C3" s="80">
        <v>170.2</v>
      </c>
      <c r="D3" s="80">
        <f>9*C3</f>
        <v>1531.8</v>
      </c>
      <c r="E3" s="80">
        <f>D3/20</f>
        <v>76.59</v>
      </c>
      <c r="F3" s="80">
        <f>E3*20/10</f>
        <v>153.18</v>
      </c>
      <c r="G3" s="80">
        <f>F3-20</f>
        <v>133.18</v>
      </c>
      <c r="H3" s="80">
        <f>10/10</f>
        <v>1</v>
      </c>
      <c r="I3" s="34"/>
    </row>
    <row r="4" spans="1:9" x14ac:dyDescent="0.35">
      <c r="A4" s="37">
        <v>2</v>
      </c>
      <c r="B4" s="80" t="s">
        <v>142</v>
      </c>
      <c r="C4" s="80">
        <v>139.5</v>
      </c>
      <c r="D4" s="80">
        <f t="shared" ref="D4:D6" si="0">9*C4</f>
        <v>1255.5</v>
      </c>
      <c r="E4" s="80">
        <f t="shared" ref="E4:E6" si="1">D4/20</f>
        <v>62.774999999999999</v>
      </c>
      <c r="F4" s="80">
        <f t="shared" ref="F4:F6" si="2">E4*20/10</f>
        <v>125.55</v>
      </c>
      <c r="G4" s="80">
        <f t="shared" ref="G4:G6" si="3">F4-20</f>
        <v>105.55</v>
      </c>
      <c r="H4" s="80"/>
      <c r="I4" s="34"/>
    </row>
    <row r="5" spans="1:9" x14ac:dyDescent="0.35">
      <c r="A5" s="46">
        <v>3</v>
      </c>
      <c r="B5" s="80" t="s">
        <v>143</v>
      </c>
      <c r="C5" s="80">
        <v>77.3</v>
      </c>
      <c r="D5" s="80">
        <f t="shared" si="0"/>
        <v>695.69999999999993</v>
      </c>
      <c r="E5" s="80">
        <f t="shared" si="1"/>
        <v>34.784999999999997</v>
      </c>
      <c r="F5" s="80">
        <f t="shared" si="2"/>
        <v>69.569999999999993</v>
      </c>
      <c r="G5" s="80">
        <f t="shared" si="3"/>
        <v>49.569999999999993</v>
      </c>
      <c r="H5" s="80"/>
      <c r="I5" s="34"/>
    </row>
    <row r="6" spans="1:9" x14ac:dyDescent="0.35">
      <c r="A6" s="46">
        <v>4</v>
      </c>
      <c r="B6" s="80" t="s">
        <v>144</v>
      </c>
      <c r="C6" s="80">
        <v>97.1</v>
      </c>
      <c r="D6" s="80">
        <f t="shared" si="0"/>
        <v>873.9</v>
      </c>
      <c r="E6" s="80">
        <f t="shared" si="1"/>
        <v>43.695</v>
      </c>
      <c r="F6" s="80">
        <f t="shared" si="2"/>
        <v>87.39</v>
      </c>
      <c r="G6" s="80">
        <f t="shared" si="3"/>
        <v>67.39</v>
      </c>
      <c r="H6" s="80"/>
      <c r="I6" s="34"/>
    </row>
    <row r="7" spans="1:9" x14ac:dyDescent="0.35">
      <c r="A7" s="46"/>
      <c r="B7" s="80"/>
      <c r="C7" s="80"/>
      <c r="D7" s="74"/>
      <c r="E7" s="74"/>
      <c r="F7" s="80"/>
      <c r="G7" s="74"/>
      <c r="H7" s="34"/>
      <c r="I7" s="34"/>
    </row>
    <row r="8" spans="1:9" x14ac:dyDescent="0.35">
      <c r="A8" s="46"/>
      <c r="B8" s="80"/>
      <c r="C8" s="80"/>
      <c r="D8" s="74"/>
      <c r="E8" s="74"/>
      <c r="F8" s="80"/>
      <c r="G8" s="74"/>
      <c r="H8" s="34"/>
      <c r="I8" s="34"/>
    </row>
    <row r="9" spans="1:9" x14ac:dyDescent="0.35">
      <c r="A9" s="24"/>
      <c r="B9" s="80"/>
      <c r="C9" s="80"/>
      <c r="D9" s="74"/>
      <c r="E9" s="74"/>
      <c r="F9" s="80"/>
      <c r="G9" s="74"/>
      <c r="H9" s="34"/>
      <c r="I9" s="34"/>
    </row>
    <row r="10" spans="1:9" x14ac:dyDescent="0.35">
      <c r="A10" s="41"/>
      <c r="B10" s="80"/>
      <c r="C10" s="80"/>
      <c r="D10" s="80"/>
      <c r="E10" s="80"/>
      <c r="F10" s="80"/>
      <c r="G10" s="80"/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O34" sqref="O34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96" t="s">
        <v>102</v>
      </c>
      <c r="D2" s="96"/>
      <c r="E2" s="97" t="s">
        <v>131</v>
      </c>
      <c r="F2" s="97"/>
      <c r="G2" s="98" t="s">
        <v>132</v>
      </c>
      <c r="H2" s="98"/>
      <c r="I2" s="99" t="s">
        <v>134</v>
      </c>
      <c r="J2" s="99"/>
      <c r="K2" s="100" t="s">
        <v>133</v>
      </c>
      <c r="L2" s="100"/>
      <c r="M2" s="95" t="s">
        <v>135</v>
      </c>
      <c r="N2" s="95"/>
    </row>
    <row r="3" spans="1:17" ht="15" thickBot="1" x14ac:dyDescent="0.4">
      <c r="A3" s="24"/>
      <c r="B3" s="46"/>
      <c r="C3" s="80">
        <v>1</v>
      </c>
      <c r="D3" s="80">
        <v>2</v>
      </c>
      <c r="E3" s="80">
        <v>3</v>
      </c>
      <c r="F3" s="80">
        <v>4</v>
      </c>
      <c r="G3" s="80">
        <v>5</v>
      </c>
      <c r="H3" s="80">
        <v>6</v>
      </c>
      <c r="I3" s="80">
        <v>7</v>
      </c>
      <c r="J3" s="80">
        <v>8</v>
      </c>
      <c r="K3" s="80">
        <v>9</v>
      </c>
      <c r="L3" s="80">
        <v>10</v>
      </c>
      <c r="M3" s="80">
        <v>11</v>
      </c>
      <c r="N3" s="80">
        <v>12</v>
      </c>
    </row>
    <row r="4" spans="1:17" x14ac:dyDescent="0.35">
      <c r="A4" s="33" t="s">
        <v>141</v>
      </c>
      <c r="B4" s="46" t="s">
        <v>106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142</v>
      </c>
      <c r="B5" s="46" t="s">
        <v>107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147</v>
      </c>
      <c r="B6" s="46" t="s">
        <v>108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149</v>
      </c>
      <c r="B7" s="46" t="s">
        <v>109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119</v>
      </c>
      <c r="B8" s="46" t="s">
        <v>110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25"/>
      <c r="B9" s="46" t="s">
        <v>111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x14ac:dyDescent="0.35">
      <c r="A10" s="25"/>
      <c r="B10" s="46" t="s">
        <v>112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Q10" s="8"/>
    </row>
    <row r="11" spans="1:17" x14ac:dyDescent="0.35">
      <c r="B11" s="46" t="s">
        <v>113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125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7.8000000000000007</v>
      </c>
      <c r="E16" s="2"/>
      <c r="F16" s="2"/>
      <c r="G16" s="19">
        <f>D16*6</f>
        <v>46.800000000000004</v>
      </c>
      <c r="H16" s="2">
        <f>G16*2</f>
        <v>93.600000000000009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93" t="s">
        <v>18</v>
      </c>
      <c r="F17" s="94"/>
      <c r="G17" s="19">
        <f t="shared" ref="G17:G19" si="0">D17*6</f>
        <v>60</v>
      </c>
      <c r="H17" s="2">
        <f t="shared" ref="H17:H19" si="1">G17*2</f>
        <v>120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6</v>
      </c>
      <c r="G18" s="19">
        <f t="shared" si="0"/>
        <v>3.5999999999999996</v>
      </c>
      <c r="H18" s="2">
        <f t="shared" si="1"/>
        <v>7.1999999999999993</v>
      </c>
      <c r="I18" s="92"/>
      <c r="J18" s="92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3.5999999999999996</v>
      </c>
      <c r="H19" s="2">
        <f t="shared" si="1"/>
        <v>7.1999999999999993</v>
      </c>
      <c r="I19" s="92"/>
      <c r="J19" s="92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1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103</v>
      </c>
      <c r="K25" s="72" t="s">
        <v>102</v>
      </c>
      <c r="L25" s="41"/>
      <c r="M25" s="41"/>
      <c r="O25" s="23"/>
      <c r="P25" s="17"/>
    </row>
    <row r="26" spans="2:16" ht="15" thickBot="1" x14ac:dyDescent="0.4">
      <c r="J26" s="61" t="s">
        <v>136</v>
      </c>
      <c r="K26" s="73" t="s">
        <v>131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84" t="s">
        <v>137</v>
      </c>
      <c r="K27" s="85" t="s">
        <v>132</v>
      </c>
      <c r="L27" s="41"/>
      <c r="M27" s="41"/>
      <c r="P27" s="17"/>
    </row>
    <row r="28" spans="2:16" ht="15" thickBot="1" x14ac:dyDescent="0.4">
      <c r="B28" s="2"/>
      <c r="C28" s="2"/>
      <c r="D28" s="11" t="s">
        <v>9</v>
      </c>
      <c r="E28" s="12" t="s">
        <v>11</v>
      </c>
      <c r="F28" s="2"/>
      <c r="J28" s="86" t="s">
        <v>139</v>
      </c>
      <c r="K28" s="87" t="s">
        <v>134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104</v>
      </c>
      <c r="E29" s="14" t="s">
        <v>12</v>
      </c>
      <c r="F29" s="2" t="s">
        <v>74</v>
      </c>
      <c r="J29" s="71" t="s">
        <v>138</v>
      </c>
      <c r="K29" s="88" t="s">
        <v>133</v>
      </c>
      <c r="L29" s="41"/>
      <c r="M29" s="41"/>
      <c r="P29" s="17"/>
    </row>
    <row r="30" spans="2:16" x14ac:dyDescent="0.35">
      <c r="B30" s="2"/>
      <c r="C30" s="2"/>
      <c r="D30" s="15" t="s">
        <v>13</v>
      </c>
      <c r="E30" s="16" t="s">
        <v>12</v>
      </c>
      <c r="F30" s="2"/>
      <c r="J30" s="69" t="s">
        <v>140</v>
      </c>
      <c r="K30" s="69" t="s">
        <v>135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129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31" workbookViewId="0">
      <selection activeCell="F60" sqref="F60:F61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80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80" t="s">
        <v>99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79" t="s">
        <v>25</v>
      </c>
      <c r="B2" s="79" t="s">
        <v>126</v>
      </c>
      <c r="C2" s="39" t="s">
        <v>102</v>
      </c>
      <c r="D2" s="80" t="s">
        <v>127</v>
      </c>
      <c r="E2" s="80" t="s">
        <v>128</v>
      </c>
      <c r="F2" s="91">
        <v>14.05</v>
      </c>
      <c r="G2" s="91">
        <v>73.5</v>
      </c>
    </row>
    <row r="3" spans="1:7" x14ac:dyDescent="0.35">
      <c r="A3" s="79" t="s">
        <v>26</v>
      </c>
      <c r="B3" s="79" t="s">
        <v>126</v>
      </c>
      <c r="C3" s="39" t="s">
        <v>102</v>
      </c>
      <c r="D3" s="80" t="s">
        <v>127</v>
      </c>
      <c r="E3" s="80" t="s">
        <v>128</v>
      </c>
      <c r="F3" s="91">
        <v>13.98</v>
      </c>
      <c r="G3" s="91">
        <v>83</v>
      </c>
    </row>
    <row r="4" spans="1:7" x14ac:dyDescent="0.35">
      <c r="A4" s="79" t="s">
        <v>27</v>
      </c>
      <c r="B4" s="79" t="s">
        <v>126</v>
      </c>
      <c r="C4" s="39" t="s">
        <v>131</v>
      </c>
      <c r="D4" s="80" t="s">
        <v>127</v>
      </c>
      <c r="E4" s="80" t="s">
        <v>128</v>
      </c>
      <c r="F4" s="91">
        <v>26.89</v>
      </c>
      <c r="G4" s="91">
        <v>76</v>
      </c>
    </row>
    <row r="5" spans="1:7" x14ac:dyDescent="0.35">
      <c r="A5" s="79" t="s">
        <v>28</v>
      </c>
      <c r="B5" s="79" t="s">
        <v>126</v>
      </c>
      <c r="C5" s="39" t="s">
        <v>131</v>
      </c>
      <c r="D5" s="80" t="s">
        <v>127</v>
      </c>
      <c r="E5" s="80" t="s">
        <v>128</v>
      </c>
      <c r="F5" s="91">
        <v>27.29</v>
      </c>
      <c r="G5" s="91">
        <v>76</v>
      </c>
    </row>
    <row r="6" spans="1:7" x14ac:dyDescent="0.35">
      <c r="A6" s="79" t="s">
        <v>29</v>
      </c>
      <c r="B6" s="79" t="s">
        <v>126</v>
      </c>
      <c r="C6" s="39" t="s">
        <v>132</v>
      </c>
      <c r="D6" s="80" t="s">
        <v>127</v>
      </c>
      <c r="E6" s="80" t="s">
        <v>128</v>
      </c>
      <c r="F6" s="91">
        <v>29.68</v>
      </c>
      <c r="G6" s="91">
        <v>87</v>
      </c>
    </row>
    <row r="7" spans="1:7" x14ac:dyDescent="0.35">
      <c r="A7" s="79" t="s">
        <v>30</v>
      </c>
      <c r="B7" s="79" t="s">
        <v>126</v>
      </c>
      <c r="C7" s="39" t="s">
        <v>132</v>
      </c>
      <c r="D7" s="80" t="s">
        <v>127</v>
      </c>
      <c r="E7" s="80" t="s">
        <v>128</v>
      </c>
      <c r="F7" s="91">
        <v>29.73</v>
      </c>
      <c r="G7" s="91">
        <v>87</v>
      </c>
    </row>
    <row r="8" spans="1:7" x14ac:dyDescent="0.35">
      <c r="A8" s="79" t="s">
        <v>31</v>
      </c>
      <c r="B8" s="79" t="s">
        <v>126</v>
      </c>
      <c r="C8" s="39" t="s">
        <v>134</v>
      </c>
      <c r="D8" s="80" t="s">
        <v>127</v>
      </c>
      <c r="E8" s="80" t="s">
        <v>128</v>
      </c>
      <c r="F8" s="91">
        <v>21.68</v>
      </c>
      <c r="G8" s="91">
        <v>77</v>
      </c>
    </row>
    <row r="9" spans="1:7" x14ac:dyDescent="0.35">
      <c r="A9" s="79" t="s">
        <v>32</v>
      </c>
      <c r="B9" s="79" t="s">
        <v>126</v>
      </c>
      <c r="C9" s="39" t="s">
        <v>134</v>
      </c>
      <c r="D9" s="80" t="s">
        <v>127</v>
      </c>
      <c r="E9" s="80" t="s">
        <v>128</v>
      </c>
      <c r="F9" s="91">
        <v>21.44</v>
      </c>
      <c r="G9" s="91">
        <v>77</v>
      </c>
    </row>
    <row r="10" spans="1:7" x14ac:dyDescent="0.35">
      <c r="A10" s="79" t="s">
        <v>33</v>
      </c>
      <c r="B10" s="79" t="s">
        <v>126</v>
      </c>
      <c r="C10" s="39" t="s">
        <v>133</v>
      </c>
      <c r="D10" s="80" t="s">
        <v>127</v>
      </c>
      <c r="E10" s="80" t="s">
        <v>128</v>
      </c>
      <c r="F10" s="91">
        <v>20.96</v>
      </c>
      <c r="G10" s="91">
        <v>83.5</v>
      </c>
    </row>
    <row r="11" spans="1:7" x14ac:dyDescent="0.35">
      <c r="A11" s="79" t="s">
        <v>34</v>
      </c>
      <c r="B11" s="79" t="s">
        <v>126</v>
      </c>
      <c r="C11" s="39" t="s">
        <v>133</v>
      </c>
      <c r="D11" s="80" t="s">
        <v>127</v>
      </c>
      <c r="E11" s="80" t="s">
        <v>128</v>
      </c>
      <c r="F11" s="91">
        <v>21.06</v>
      </c>
      <c r="G11" s="91">
        <v>83.5</v>
      </c>
    </row>
    <row r="12" spans="1:7" x14ac:dyDescent="0.35">
      <c r="A12" s="79" t="s">
        <v>35</v>
      </c>
      <c r="B12" s="79" t="s">
        <v>126</v>
      </c>
      <c r="C12" s="80" t="s">
        <v>135</v>
      </c>
      <c r="D12" s="80" t="s">
        <v>127</v>
      </c>
      <c r="E12" s="80" t="s">
        <v>128</v>
      </c>
      <c r="F12" s="91">
        <v>22.95</v>
      </c>
      <c r="G12" s="91">
        <v>82</v>
      </c>
    </row>
    <row r="13" spans="1:7" x14ac:dyDescent="0.35">
      <c r="A13" s="79" t="s">
        <v>36</v>
      </c>
      <c r="B13" s="79" t="s">
        <v>126</v>
      </c>
      <c r="C13" s="80" t="s">
        <v>135</v>
      </c>
      <c r="D13" s="80" t="s">
        <v>127</v>
      </c>
      <c r="E13" s="80" t="s">
        <v>128</v>
      </c>
      <c r="F13" s="91">
        <v>22.55</v>
      </c>
      <c r="G13" s="91">
        <v>81.5</v>
      </c>
    </row>
    <row r="14" spans="1:7" x14ac:dyDescent="0.35">
      <c r="A14" s="79" t="s">
        <v>75</v>
      </c>
      <c r="B14" s="79" t="s">
        <v>126</v>
      </c>
      <c r="C14" s="39" t="s">
        <v>102</v>
      </c>
      <c r="D14" s="80" t="s">
        <v>127</v>
      </c>
      <c r="E14" s="80" t="s">
        <v>128</v>
      </c>
      <c r="F14" s="91">
        <v>13.92</v>
      </c>
      <c r="G14" s="91">
        <v>83</v>
      </c>
    </row>
    <row r="15" spans="1:7" x14ac:dyDescent="0.35">
      <c r="A15" s="79" t="s">
        <v>76</v>
      </c>
      <c r="B15" s="79" t="s">
        <v>126</v>
      </c>
      <c r="C15" s="39" t="s">
        <v>102</v>
      </c>
      <c r="D15" s="80" t="s">
        <v>127</v>
      </c>
      <c r="E15" s="80" t="s">
        <v>128</v>
      </c>
      <c r="F15" s="91">
        <v>13.77</v>
      </c>
      <c r="G15" s="91">
        <v>83</v>
      </c>
    </row>
    <row r="16" spans="1:7" x14ac:dyDescent="0.35">
      <c r="A16" s="79" t="s">
        <v>77</v>
      </c>
      <c r="B16" s="79" t="s">
        <v>126</v>
      </c>
      <c r="C16" s="39" t="s">
        <v>131</v>
      </c>
      <c r="D16" s="80" t="s">
        <v>127</v>
      </c>
      <c r="E16" s="80" t="s">
        <v>128</v>
      </c>
      <c r="F16" s="91">
        <v>25.08</v>
      </c>
      <c r="G16" s="91">
        <v>76</v>
      </c>
    </row>
    <row r="17" spans="1:7" x14ac:dyDescent="0.35">
      <c r="A17" s="79" t="s">
        <v>78</v>
      </c>
      <c r="B17" s="79" t="s">
        <v>126</v>
      </c>
      <c r="C17" s="39" t="s">
        <v>131</v>
      </c>
      <c r="D17" s="80" t="s">
        <v>127</v>
      </c>
      <c r="E17" s="80" t="s">
        <v>128</v>
      </c>
      <c r="F17" s="91">
        <v>25.15</v>
      </c>
      <c r="G17" s="91">
        <v>76</v>
      </c>
    </row>
    <row r="18" spans="1:7" x14ac:dyDescent="0.35">
      <c r="A18" s="79" t="s">
        <v>79</v>
      </c>
      <c r="B18" s="79" t="s">
        <v>126</v>
      </c>
      <c r="C18" s="39" t="s">
        <v>132</v>
      </c>
      <c r="D18" s="80" t="s">
        <v>127</v>
      </c>
      <c r="E18" s="80" t="s">
        <v>128</v>
      </c>
      <c r="F18" s="91">
        <v>28.71</v>
      </c>
      <c r="G18" s="91">
        <v>87</v>
      </c>
    </row>
    <row r="19" spans="1:7" x14ac:dyDescent="0.35">
      <c r="A19" s="79" t="s">
        <v>80</v>
      </c>
      <c r="B19" s="79" t="s">
        <v>126</v>
      </c>
      <c r="C19" s="39" t="s">
        <v>132</v>
      </c>
      <c r="D19" s="80" t="s">
        <v>127</v>
      </c>
      <c r="E19" s="80" t="s">
        <v>128</v>
      </c>
      <c r="F19" s="91">
        <v>28.52</v>
      </c>
      <c r="G19" s="91">
        <v>87</v>
      </c>
    </row>
    <row r="20" spans="1:7" x14ac:dyDescent="0.35">
      <c r="A20" s="79" t="s">
        <v>81</v>
      </c>
      <c r="B20" s="79" t="s">
        <v>126</v>
      </c>
      <c r="C20" s="39" t="s">
        <v>134</v>
      </c>
      <c r="D20" s="80" t="s">
        <v>127</v>
      </c>
      <c r="E20" s="80" t="s">
        <v>128</v>
      </c>
      <c r="F20" s="91">
        <v>20.7</v>
      </c>
      <c r="G20" s="91">
        <v>77</v>
      </c>
    </row>
    <row r="21" spans="1:7" x14ac:dyDescent="0.35">
      <c r="A21" s="79" t="s">
        <v>82</v>
      </c>
      <c r="B21" s="79" t="s">
        <v>126</v>
      </c>
      <c r="C21" s="39" t="s">
        <v>134</v>
      </c>
      <c r="D21" s="80" t="s">
        <v>127</v>
      </c>
      <c r="E21" s="80" t="s">
        <v>128</v>
      </c>
      <c r="F21" s="91">
        <v>20.72</v>
      </c>
      <c r="G21" s="91">
        <v>77</v>
      </c>
    </row>
    <row r="22" spans="1:7" x14ac:dyDescent="0.35">
      <c r="A22" s="79" t="s">
        <v>83</v>
      </c>
      <c r="B22" s="79" t="s">
        <v>126</v>
      </c>
      <c r="C22" s="39" t="s">
        <v>133</v>
      </c>
      <c r="D22" s="80" t="s">
        <v>127</v>
      </c>
      <c r="E22" s="80" t="s">
        <v>128</v>
      </c>
      <c r="F22" s="91">
        <v>20.32</v>
      </c>
      <c r="G22" s="91">
        <v>83.5</v>
      </c>
    </row>
    <row r="23" spans="1:7" x14ac:dyDescent="0.35">
      <c r="A23" s="79" t="s">
        <v>84</v>
      </c>
      <c r="B23" s="79" t="s">
        <v>126</v>
      </c>
      <c r="C23" s="39" t="s">
        <v>133</v>
      </c>
      <c r="D23" s="80" t="s">
        <v>127</v>
      </c>
      <c r="E23" s="80" t="s">
        <v>128</v>
      </c>
      <c r="F23" s="91">
        <v>20.239999999999998</v>
      </c>
      <c r="G23" s="91">
        <v>83.5</v>
      </c>
    </row>
    <row r="24" spans="1:7" x14ac:dyDescent="0.35">
      <c r="A24" s="79" t="s">
        <v>85</v>
      </c>
      <c r="B24" s="79" t="s">
        <v>126</v>
      </c>
      <c r="C24" s="80" t="s">
        <v>135</v>
      </c>
      <c r="D24" s="80" t="s">
        <v>127</v>
      </c>
      <c r="E24" s="80" t="s">
        <v>128</v>
      </c>
      <c r="F24" s="91">
        <v>23.01</v>
      </c>
      <c r="G24" s="91">
        <v>82</v>
      </c>
    </row>
    <row r="25" spans="1:7" x14ac:dyDescent="0.35">
      <c r="A25" s="79" t="s">
        <v>86</v>
      </c>
      <c r="B25" s="79" t="s">
        <v>126</v>
      </c>
      <c r="C25" s="80" t="s">
        <v>135</v>
      </c>
      <c r="D25" s="80" t="s">
        <v>127</v>
      </c>
      <c r="E25" s="80" t="s">
        <v>128</v>
      </c>
      <c r="F25" s="91">
        <v>23.33</v>
      </c>
      <c r="G25" s="91">
        <v>79.5</v>
      </c>
    </row>
    <row r="26" spans="1:7" x14ac:dyDescent="0.35">
      <c r="A26" s="79" t="s">
        <v>37</v>
      </c>
      <c r="B26" s="79" t="s">
        <v>126</v>
      </c>
      <c r="C26" s="39" t="s">
        <v>102</v>
      </c>
      <c r="D26" s="80" t="s">
        <v>127</v>
      </c>
      <c r="E26" s="80" t="s">
        <v>128</v>
      </c>
      <c r="F26" s="91">
        <v>13.85</v>
      </c>
      <c r="G26" s="91">
        <v>80</v>
      </c>
    </row>
    <row r="27" spans="1:7" x14ac:dyDescent="0.35">
      <c r="A27" s="79" t="s">
        <v>38</v>
      </c>
      <c r="B27" s="79" t="s">
        <v>126</v>
      </c>
      <c r="C27" s="39" t="s">
        <v>102</v>
      </c>
      <c r="D27" s="80" t="s">
        <v>127</v>
      </c>
      <c r="E27" s="80" t="s">
        <v>128</v>
      </c>
      <c r="F27" s="91">
        <v>13.84</v>
      </c>
      <c r="G27" s="91">
        <v>83</v>
      </c>
    </row>
    <row r="28" spans="1:7" x14ac:dyDescent="0.35">
      <c r="A28" s="79" t="s">
        <v>39</v>
      </c>
      <c r="B28" s="79" t="s">
        <v>126</v>
      </c>
      <c r="C28" s="39" t="s">
        <v>131</v>
      </c>
      <c r="D28" s="80" t="s">
        <v>127</v>
      </c>
      <c r="E28" s="80" t="s">
        <v>128</v>
      </c>
      <c r="F28" s="91">
        <v>24.59</v>
      </c>
      <c r="G28" s="91">
        <v>76</v>
      </c>
    </row>
    <row r="29" spans="1:7" x14ac:dyDescent="0.35">
      <c r="A29" s="79" t="s">
        <v>40</v>
      </c>
      <c r="B29" s="79" t="s">
        <v>126</v>
      </c>
      <c r="C29" s="39" t="s">
        <v>131</v>
      </c>
      <c r="D29" s="80" t="s">
        <v>127</v>
      </c>
      <c r="E29" s="80" t="s">
        <v>128</v>
      </c>
      <c r="F29" s="91">
        <v>24.48</v>
      </c>
      <c r="G29" s="91">
        <v>76</v>
      </c>
    </row>
    <row r="30" spans="1:7" x14ac:dyDescent="0.35">
      <c r="A30" s="79" t="s">
        <v>41</v>
      </c>
      <c r="B30" s="79" t="s">
        <v>126</v>
      </c>
      <c r="C30" s="39" t="s">
        <v>132</v>
      </c>
      <c r="D30" s="80" t="s">
        <v>127</v>
      </c>
      <c r="E30" s="80" t="s">
        <v>128</v>
      </c>
      <c r="F30" s="91">
        <v>28.8</v>
      </c>
      <c r="G30" s="91">
        <v>87</v>
      </c>
    </row>
    <row r="31" spans="1:7" x14ac:dyDescent="0.35">
      <c r="A31" s="79" t="s">
        <v>42</v>
      </c>
      <c r="B31" s="79" t="s">
        <v>126</v>
      </c>
      <c r="C31" s="39" t="s">
        <v>132</v>
      </c>
      <c r="D31" s="80" t="s">
        <v>127</v>
      </c>
      <c r="E31" s="80" t="s">
        <v>128</v>
      </c>
      <c r="F31" s="91">
        <v>28.9</v>
      </c>
      <c r="G31" s="91">
        <v>87</v>
      </c>
    </row>
    <row r="32" spans="1:7" x14ac:dyDescent="0.35">
      <c r="A32" s="79" t="s">
        <v>43</v>
      </c>
      <c r="B32" s="79" t="s">
        <v>126</v>
      </c>
      <c r="C32" s="39" t="s">
        <v>134</v>
      </c>
      <c r="D32" s="80" t="s">
        <v>127</v>
      </c>
      <c r="E32" s="80" t="s">
        <v>128</v>
      </c>
      <c r="F32" s="91">
        <v>19.12</v>
      </c>
      <c r="G32" s="91">
        <v>77</v>
      </c>
    </row>
    <row r="33" spans="1:7" x14ac:dyDescent="0.35">
      <c r="A33" s="79" t="s">
        <v>44</v>
      </c>
      <c r="B33" s="79" t="s">
        <v>126</v>
      </c>
      <c r="C33" s="39" t="s">
        <v>134</v>
      </c>
      <c r="D33" s="80" t="s">
        <v>127</v>
      </c>
      <c r="E33" s="80" t="s">
        <v>128</v>
      </c>
      <c r="F33" s="91">
        <v>19.12</v>
      </c>
      <c r="G33" s="91">
        <v>77</v>
      </c>
    </row>
    <row r="34" spans="1:7" x14ac:dyDescent="0.35">
      <c r="A34" s="79" t="s">
        <v>45</v>
      </c>
      <c r="B34" s="79" t="s">
        <v>126</v>
      </c>
      <c r="C34" s="39" t="s">
        <v>133</v>
      </c>
      <c r="D34" s="80" t="s">
        <v>127</v>
      </c>
      <c r="E34" s="80" t="s">
        <v>128</v>
      </c>
      <c r="F34" s="91">
        <v>20.46</v>
      </c>
      <c r="G34" s="91">
        <v>83.5</v>
      </c>
    </row>
    <row r="35" spans="1:7" x14ac:dyDescent="0.35">
      <c r="A35" s="79" t="s">
        <v>46</v>
      </c>
      <c r="B35" s="79" t="s">
        <v>126</v>
      </c>
      <c r="C35" s="39" t="s">
        <v>133</v>
      </c>
      <c r="D35" s="80" t="s">
        <v>127</v>
      </c>
      <c r="E35" s="80" t="s">
        <v>128</v>
      </c>
      <c r="F35" s="91">
        <v>20.84</v>
      </c>
      <c r="G35" s="91">
        <v>83.5</v>
      </c>
    </row>
    <row r="36" spans="1:7" x14ac:dyDescent="0.35">
      <c r="A36" s="79" t="s">
        <v>47</v>
      </c>
      <c r="B36" s="79" t="s">
        <v>126</v>
      </c>
      <c r="C36" s="80" t="s">
        <v>135</v>
      </c>
      <c r="D36" s="80" t="s">
        <v>127</v>
      </c>
      <c r="E36" s="80" t="s">
        <v>128</v>
      </c>
      <c r="F36" s="91">
        <v>22.3</v>
      </c>
      <c r="G36" s="91">
        <v>82</v>
      </c>
    </row>
    <row r="37" spans="1:7" x14ac:dyDescent="0.35">
      <c r="A37" s="79" t="s">
        <v>48</v>
      </c>
      <c r="B37" s="79" t="s">
        <v>126</v>
      </c>
      <c r="C37" s="80" t="s">
        <v>135</v>
      </c>
      <c r="D37" s="80" t="s">
        <v>127</v>
      </c>
      <c r="E37" s="80" t="s">
        <v>128</v>
      </c>
      <c r="F37" s="91">
        <v>22.76</v>
      </c>
      <c r="G37" s="91">
        <v>77.5</v>
      </c>
    </row>
    <row r="38" spans="1:7" x14ac:dyDescent="0.35">
      <c r="A38" s="79" t="s">
        <v>87</v>
      </c>
      <c r="B38" s="79" t="s">
        <v>126</v>
      </c>
      <c r="C38" s="39" t="s">
        <v>102</v>
      </c>
      <c r="D38" s="80" t="s">
        <v>127</v>
      </c>
      <c r="E38" s="80" t="s">
        <v>128</v>
      </c>
      <c r="F38" s="91">
        <v>13.98</v>
      </c>
      <c r="G38" s="91">
        <v>80.5</v>
      </c>
    </row>
    <row r="39" spans="1:7" x14ac:dyDescent="0.35">
      <c r="A39" s="79" t="s">
        <v>88</v>
      </c>
      <c r="B39" s="79" t="s">
        <v>126</v>
      </c>
      <c r="C39" s="39" t="s">
        <v>102</v>
      </c>
      <c r="D39" s="80" t="s">
        <v>127</v>
      </c>
      <c r="E39" s="80" t="s">
        <v>128</v>
      </c>
      <c r="F39" s="91">
        <v>14.54</v>
      </c>
      <c r="G39" s="91">
        <v>83</v>
      </c>
    </row>
    <row r="40" spans="1:7" x14ac:dyDescent="0.35">
      <c r="A40" s="79" t="s">
        <v>89</v>
      </c>
      <c r="B40" s="79" t="s">
        <v>126</v>
      </c>
      <c r="C40" s="39" t="s">
        <v>131</v>
      </c>
      <c r="D40" s="80" t="s">
        <v>127</v>
      </c>
      <c r="E40" s="80" t="s">
        <v>128</v>
      </c>
      <c r="F40" s="91">
        <v>24.71</v>
      </c>
      <c r="G40" s="91">
        <v>76</v>
      </c>
    </row>
    <row r="41" spans="1:7" x14ac:dyDescent="0.35">
      <c r="A41" s="79" t="s">
        <v>90</v>
      </c>
      <c r="B41" s="79" t="s">
        <v>126</v>
      </c>
      <c r="C41" s="39" t="s">
        <v>131</v>
      </c>
      <c r="D41" s="80" t="s">
        <v>127</v>
      </c>
      <c r="E41" s="80" t="s">
        <v>128</v>
      </c>
      <c r="F41" s="91">
        <v>24.34</v>
      </c>
      <c r="G41" s="91">
        <v>76</v>
      </c>
    </row>
    <row r="42" spans="1:7" x14ac:dyDescent="0.35">
      <c r="A42" s="79" t="s">
        <v>91</v>
      </c>
      <c r="B42" s="79" t="s">
        <v>126</v>
      </c>
      <c r="C42" s="39" t="s">
        <v>132</v>
      </c>
      <c r="D42" s="80" t="s">
        <v>127</v>
      </c>
      <c r="E42" s="80" t="s">
        <v>128</v>
      </c>
      <c r="F42" s="91">
        <v>28.25</v>
      </c>
      <c r="G42" s="91">
        <v>87</v>
      </c>
    </row>
    <row r="43" spans="1:7" x14ac:dyDescent="0.35">
      <c r="A43" s="79" t="s">
        <v>92</v>
      </c>
      <c r="B43" s="79" t="s">
        <v>126</v>
      </c>
      <c r="C43" s="39" t="s">
        <v>132</v>
      </c>
      <c r="D43" s="80" t="s">
        <v>127</v>
      </c>
      <c r="E43" s="80" t="s">
        <v>128</v>
      </c>
      <c r="F43" s="91">
        <v>28.36</v>
      </c>
      <c r="G43" s="91">
        <v>87</v>
      </c>
    </row>
    <row r="44" spans="1:7" x14ac:dyDescent="0.35">
      <c r="A44" s="79" t="s">
        <v>93</v>
      </c>
      <c r="B44" s="79" t="s">
        <v>126</v>
      </c>
      <c r="C44" s="39" t="s">
        <v>134</v>
      </c>
      <c r="D44" s="80" t="s">
        <v>127</v>
      </c>
      <c r="E44" s="80" t="s">
        <v>128</v>
      </c>
      <c r="F44" s="91">
        <v>19.739999999999998</v>
      </c>
      <c r="G44" s="91">
        <v>77</v>
      </c>
    </row>
    <row r="45" spans="1:7" x14ac:dyDescent="0.35">
      <c r="A45" s="79" t="s">
        <v>94</v>
      </c>
      <c r="B45" s="79" t="s">
        <v>126</v>
      </c>
      <c r="C45" s="39" t="s">
        <v>134</v>
      </c>
      <c r="D45" s="80" t="s">
        <v>127</v>
      </c>
      <c r="E45" s="80" t="s">
        <v>128</v>
      </c>
      <c r="F45" s="91">
        <v>19.649999999999999</v>
      </c>
      <c r="G45" s="91">
        <v>77</v>
      </c>
    </row>
    <row r="46" spans="1:7" x14ac:dyDescent="0.35">
      <c r="A46" s="79" t="s">
        <v>95</v>
      </c>
      <c r="B46" s="79" t="s">
        <v>126</v>
      </c>
      <c r="C46" s="39" t="s">
        <v>133</v>
      </c>
      <c r="D46" s="80" t="s">
        <v>127</v>
      </c>
      <c r="E46" s="80" t="s">
        <v>128</v>
      </c>
      <c r="F46" s="91">
        <v>21</v>
      </c>
      <c r="G46" s="91">
        <v>83.5</v>
      </c>
    </row>
    <row r="47" spans="1:7" x14ac:dyDescent="0.35">
      <c r="A47" s="79" t="s">
        <v>96</v>
      </c>
      <c r="B47" s="79" t="s">
        <v>126</v>
      </c>
      <c r="C47" s="39" t="s">
        <v>133</v>
      </c>
      <c r="D47" s="80" t="s">
        <v>127</v>
      </c>
      <c r="E47" s="80" t="s">
        <v>128</v>
      </c>
      <c r="F47" s="91">
        <v>21.02</v>
      </c>
      <c r="G47" s="91">
        <v>83.5</v>
      </c>
    </row>
    <row r="48" spans="1:7" x14ac:dyDescent="0.35">
      <c r="A48" s="79" t="s">
        <v>97</v>
      </c>
      <c r="B48" s="79" t="s">
        <v>126</v>
      </c>
      <c r="C48" s="80" t="s">
        <v>135</v>
      </c>
      <c r="D48" s="80" t="s">
        <v>127</v>
      </c>
      <c r="E48" s="80" t="s">
        <v>128</v>
      </c>
      <c r="F48" s="91">
        <v>22.55</v>
      </c>
      <c r="G48" s="91">
        <v>82</v>
      </c>
    </row>
    <row r="49" spans="1:7" x14ac:dyDescent="0.35">
      <c r="A49" s="79" t="s">
        <v>98</v>
      </c>
      <c r="B49" s="79" t="s">
        <v>126</v>
      </c>
      <c r="C49" s="80" t="s">
        <v>135</v>
      </c>
      <c r="D49" s="80" t="s">
        <v>127</v>
      </c>
      <c r="E49" s="80" t="s">
        <v>128</v>
      </c>
      <c r="F49" s="91">
        <v>22.75</v>
      </c>
      <c r="G49" s="91">
        <v>81.5</v>
      </c>
    </row>
    <row r="50" spans="1:7" x14ac:dyDescent="0.35">
      <c r="A50" s="79" t="s">
        <v>49</v>
      </c>
      <c r="B50" s="79" t="s">
        <v>126</v>
      </c>
      <c r="C50" s="39" t="s">
        <v>102</v>
      </c>
      <c r="D50" s="80" t="s">
        <v>127</v>
      </c>
      <c r="E50" s="80" t="s">
        <v>128</v>
      </c>
      <c r="F50" s="91">
        <v>20.27</v>
      </c>
      <c r="G50" s="91">
        <v>72.5</v>
      </c>
    </row>
    <row r="51" spans="1:7" x14ac:dyDescent="0.35">
      <c r="A51" s="79" t="s">
        <v>50</v>
      </c>
      <c r="B51" s="79" t="s">
        <v>126</v>
      </c>
      <c r="C51" s="39" t="s">
        <v>102</v>
      </c>
      <c r="D51" s="80" t="s">
        <v>127</v>
      </c>
      <c r="E51" s="80" t="s">
        <v>128</v>
      </c>
      <c r="F51" s="91">
        <v>14.68</v>
      </c>
      <c r="G51" s="91">
        <v>83</v>
      </c>
    </row>
    <row r="52" spans="1:7" x14ac:dyDescent="0.35">
      <c r="A52" s="79" t="s">
        <v>51</v>
      </c>
      <c r="B52" s="79" t="s">
        <v>126</v>
      </c>
      <c r="C52" s="39" t="s">
        <v>131</v>
      </c>
      <c r="D52" s="80" t="s">
        <v>127</v>
      </c>
      <c r="E52" s="80" t="s">
        <v>128</v>
      </c>
      <c r="F52" s="91">
        <v>23.89</v>
      </c>
      <c r="G52" s="91">
        <v>76</v>
      </c>
    </row>
    <row r="53" spans="1:7" x14ac:dyDescent="0.35">
      <c r="A53" s="79" t="s">
        <v>52</v>
      </c>
      <c r="B53" s="79" t="s">
        <v>126</v>
      </c>
      <c r="C53" s="39" t="s">
        <v>131</v>
      </c>
      <c r="D53" s="80" t="s">
        <v>127</v>
      </c>
      <c r="E53" s="80" t="s">
        <v>128</v>
      </c>
      <c r="F53" s="91">
        <v>31.8</v>
      </c>
      <c r="G53" s="91">
        <v>75.5</v>
      </c>
    </row>
    <row r="54" spans="1:7" x14ac:dyDescent="0.35">
      <c r="A54" s="79" t="s">
        <v>53</v>
      </c>
      <c r="B54" s="79" t="s">
        <v>126</v>
      </c>
      <c r="C54" s="39" t="s">
        <v>132</v>
      </c>
      <c r="D54" s="80" t="s">
        <v>127</v>
      </c>
      <c r="E54" s="80" t="s">
        <v>128</v>
      </c>
      <c r="F54" s="91">
        <v>27.76</v>
      </c>
      <c r="G54" s="91">
        <v>87.5</v>
      </c>
    </row>
    <row r="55" spans="1:7" x14ac:dyDescent="0.35">
      <c r="A55" s="79" t="s">
        <v>54</v>
      </c>
      <c r="B55" s="79" t="s">
        <v>126</v>
      </c>
      <c r="C55" s="39" t="s">
        <v>132</v>
      </c>
      <c r="D55" s="80" t="s">
        <v>127</v>
      </c>
      <c r="E55" s="80" t="s">
        <v>128</v>
      </c>
      <c r="F55" s="91">
        <v>27.56</v>
      </c>
      <c r="G55" s="91">
        <v>87.5</v>
      </c>
    </row>
    <row r="56" spans="1:7" x14ac:dyDescent="0.35">
      <c r="A56" s="79" t="s">
        <v>55</v>
      </c>
      <c r="B56" s="79" t="s">
        <v>126</v>
      </c>
      <c r="C56" s="39" t="s">
        <v>134</v>
      </c>
      <c r="D56" s="80" t="s">
        <v>127</v>
      </c>
      <c r="E56" s="80" t="s">
        <v>128</v>
      </c>
      <c r="F56" s="91">
        <v>21.44</v>
      </c>
      <c r="G56" s="91">
        <v>77</v>
      </c>
    </row>
    <row r="57" spans="1:7" x14ac:dyDescent="0.35">
      <c r="A57" s="79" t="s">
        <v>56</v>
      </c>
      <c r="B57" s="79" t="s">
        <v>126</v>
      </c>
      <c r="C57" s="39" t="s">
        <v>134</v>
      </c>
      <c r="D57" s="80" t="s">
        <v>127</v>
      </c>
      <c r="E57" s="80" t="s">
        <v>128</v>
      </c>
      <c r="F57" s="91">
        <v>21.31</v>
      </c>
      <c r="G57" s="91">
        <v>77</v>
      </c>
    </row>
    <row r="58" spans="1:7" x14ac:dyDescent="0.35">
      <c r="A58" s="79" t="s">
        <v>57</v>
      </c>
      <c r="B58" s="79" t="s">
        <v>126</v>
      </c>
      <c r="C58" s="39" t="s">
        <v>133</v>
      </c>
      <c r="D58" s="80" t="s">
        <v>127</v>
      </c>
      <c r="E58" s="80" t="s">
        <v>128</v>
      </c>
      <c r="F58" s="91">
        <v>20.28</v>
      </c>
      <c r="G58" s="91">
        <v>83.5</v>
      </c>
    </row>
    <row r="59" spans="1:7" x14ac:dyDescent="0.35">
      <c r="A59" s="79" t="s">
        <v>58</v>
      </c>
      <c r="B59" s="79" t="s">
        <v>126</v>
      </c>
      <c r="C59" s="39" t="s">
        <v>133</v>
      </c>
      <c r="D59" s="80" t="s">
        <v>127</v>
      </c>
      <c r="E59" s="80" t="s">
        <v>128</v>
      </c>
      <c r="F59" s="91">
        <v>20.51</v>
      </c>
      <c r="G59" s="91">
        <v>83.5</v>
      </c>
    </row>
    <row r="60" spans="1:7" x14ac:dyDescent="0.35">
      <c r="A60" s="79" t="s">
        <v>59</v>
      </c>
      <c r="B60" s="79" t="s">
        <v>126</v>
      </c>
      <c r="C60" s="80" t="s">
        <v>135</v>
      </c>
      <c r="D60" s="80" t="s">
        <v>127</v>
      </c>
      <c r="E60" s="80" t="s">
        <v>128</v>
      </c>
      <c r="F60" s="91">
        <v>17.579999999999998</v>
      </c>
      <c r="G60" s="91">
        <v>82</v>
      </c>
    </row>
    <row r="61" spans="1:7" x14ac:dyDescent="0.35">
      <c r="A61" s="79" t="s">
        <v>60</v>
      </c>
      <c r="B61" s="79" t="s">
        <v>126</v>
      </c>
      <c r="C61" s="80" t="s">
        <v>135</v>
      </c>
      <c r="D61" s="80" t="s">
        <v>127</v>
      </c>
      <c r="E61" s="80" t="s">
        <v>128</v>
      </c>
      <c r="F61" s="91">
        <v>18.07</v>
      </c>
      <c r="G61" s="91">
        <v>81</v>
      </c>
    </row>
    <row r="62" spans="1:7" x14ac:dyDescent="0.35">
      <c r="A62" s="79"/>
      <c r="B62" s="79"/>
      <c r="C62" s="39"/>
      <c r="D62" s="80"/>
      <c r="E62" s="80"/>
      <c r="F62" s="80"/>
      <c r="G62" s="80"/>
    </row>
    <row r="63" spans="1:7" x14ac:dyDescent="0.35">
      <c r="A63" s="79"/>
      <c r="B63" s="79"/>
      <c r="C63" s="39"/>
      <c r="D63" s="80"/>
      <c r="E63" s="80"/>
      <c r="F63" s="80"/>
      <c r="G63" s="80"/>
    </row>
    <row r="64" spans="1:7" x14ac:dyDescent="0.35">
      <c r="A64" s="79"/>
      <c r="B64" s="79"/>
      <c r="C64" s="39"/>
      <c r="D64" s="80"/>
      <c r="E64" s="80"/>
      <c r="F64" s="80"/>
      <c r="G64" s="80"/>
    </row>
    <row r="65" spans="1:7" x14ac:dyDescent="0.35">
      <c r="A65" s="79"/>
      <c r="B65" s="79"/>
      <c r="C65" s="39"/>
      <c r="D65" s="80"/>
      <c r="E65" s="80"/>
      <c r="F65" s="80"/>
      <c r="G65" s="80"/>
    </row>
    <row r="66" spans="1:7" x14ac:dyDescent="0.35">
      <c r="A66" s="79"/>
      <c r="B66" s="79"/>
      <c r="C66" s="39"/>
      <c r="D66" s="80"/>
      <c r="E66" s="80"/>
      <c r="F66" s="80"/>
      <c r="G66" s="80"/>
    </row>
    <row r="67" spans="1:7" x14ac:dyDescent="0.35">
      <c r="A67" s="79"/>
      <c r="B67" s="79"/>
      <c r="C67" s="39"/>
      <c r="D67" s="80"/>
      <c r="E67" s="80"/>
      <c r="F67" s="80"/>
      <c r="G67" s="80"/>
    </row>
    <row r="68" spans="1:7" x14ac:dyDescent="0.35">
      <c r="A68" s="79"/>
      <c r="B68" s="79"/>
      <c r="C68" s="39"/>
      <c r="D68" s="80"/>
      <c r="E68" s="80"/>
      <c r="F68" s="80"/>
      <c r="G68" s="80"/>
    </row>
    <row r="69" spans="1:7" x14ac:dyDescent="0.35">
      <c r="A69" s="79"/>
      <c r="B69" s="79"/>
      <c r="C69" s="39"/>
      <c r="D69" s="80"/>
      <c r="E69" s="80"/>
      <c r="F69" s="80"/>
      <c r="G69" s="80"/>
    </row>
    <row r="70" spans="1:7" x14ac:dyDescent="0.35">
      <c r="A70" s="79"/>
      <c r="B70" s="79"/>
      <c r="C70" s="39"/>
      <c r="D70" s="80"/>
      <c r="E70" s="80"/>
      <c r="F70" s="80"/>
      <c r="G70" s="80"/>
    </row>
    <row r="71" spans="1:7" x14ac:dyDescent="0.35">
      <c r="A71" s="79"/>
      <c r="B71" s="79"/>
      <c r="C71" s="39"/>
      <c r="D71" s="80"/>
      <c r="E71" s="80"/>
      <c r="F71" s="80"/>
      <c r="G71" s="80"/>
    </row>
    <row r="72" spans="1:7" x14ac:dyDescent="0.35">
      <c r="A72" s="79"/>
      <c r="B72" s="79"/>
      <c r="D72" s="80"/>
      <c r="E72" s="80"/>
      <c r="F72" s="80"/>
      <c r="G72" s="80"/>
    </row>
    <row r="73" spans="1:7" x14ac:dyDescent="0.35">
      <c r="A73" s="79"/>
      <c r="B73" s="79"/>
      <c r="D73" s="80"/>
      <c r="E73" s="80"/>
      <c r="F73" s="80"/>
      <c r="G73" s="80"/>
    </row>
    <row r="74" spans="1:7" x14ac:dyDescent="0.35">
      <c r="A74" s="79"/>
      <c r="B74" s="79"/>
      <c r="C74" s="39"/>
      <c r="D74" s="80"/>
      <c r="E74" s="80"/>
      <c r="F74" s="80"/>
      <c r="G74" s="80"/>
    </row>
    <row r="75" spans="1:7" x14ac:dyDescent="0.35">
      <c r="A75" s="79"/>
      <c r="B75" s="79"/>
      <c r="C75" s="39"/>
      <c r="D75" s="80"/>
      <c r="E75" s="80"/>
      <c r="F75" s="80"/>
      <c r="G75" s="80"/>
    </row>
    <row r="76" spans="1:7" x14ac:dyDescent="0.35">
      <c r="A76" s="79"/>
      <c r="B76" s="79"/>
      <c r="C76" s="39"/>
      <c r="D76" s="80"/>
      <c r="E76" s="80"/>
      <c r="F76" s="80"/>
      <c r="G76" s="80"/>
    </row>
    <row r="77" spans="1:7" x14ac:dyDescent="0.35">
      <c r="A77" s="79"/>
      <c r="B77" s="79"/>
      <c r="C77" s="39"/>
      <c r="D77" s="80"/>
      <c r="E77" s="80"/>
      <c r="F77" s="80"/>
      <c r="G77" s="80"/>
    </row>
    <row r="78" spans="1:7" x14ac:dyDescent="0.35">
      <c r="A78" s="79"/>
      <c r="B78" s="79"/>
      <c r="C78" s="39"/>
      <c r="D78" s="80"/>
      <c r="E78" s="80"/>
      <c r="F78" s="80"/>
      <c r="G78" s="80"/>
    </row>
    <row r="79" spans="1:7" x14ac:dyDescent="0.35">
      <c r="A79" s="79"/>
      <c r="B79" s="79"/>
      <c r="C79" s="39"/>
      <c r="D79" s="80"/>
      <c r="E79" s="80"/>
      <c r="F79" s="80"/>
      <c r="G79" s="80"/>
    </row>
    <row r="80" spans="1:7" x14ac:dyDescent="0.35">
      <c r="A80" s="79"/>
      <c r="B80" s="79"/>
      <c r="C80" s="39"/>
      <c r="D80" s="80"/>
      <c r="E80" s="80"/>
      <c r="F80" s="80"/>
      <c r="G80" s="80"/>
    </row>
    <row r="81" spans="1:7" x14ac:dyDescent="0.35">
      <c r="A81" s="79"/>
      <c r="B81" s="79"/>
      <c r="C81" s="39"/>
      <c r="D81" s="80"/>
      <c r="E81" s="80"/>
      <c r="F81" s="80"/>
      <c r="G81" s="80"/>
    </row>
    <row r="82" spans="1:7" x14ac:dyDescent="0.35">
      <c r="A82" s="79"/>
      <c r="B82" s="79"/>
      <c r="C82" s="39"/>
      <c r="D82" s="80"/>
      <c r="E82" s="80"/>
      <c r="F82" s="80"/>
      <c r="G82" s="80"/>
    </row>
    <row r="83" spans="1:7" x14ac:dyDescent="0.35">
      <c r="A83" s="79"/>
      <c r="B83" s="79"/>
      <c r="C83" s="39"/>
      <c r="D83" s="80"/>
      <c r="E83" s="80"/>
      <c r="F83" s="80"/>
      <c r="G83" s="80"/>
    </row>
    <row r="84" spans="1:7" x14ac:dyDescent="0.35">
      <c r="A84" s="79"/>
      <c r="B84" s="79"/>
      <c r="D84" s="80"/>
      <c r="E84" s="80"/>
      <c r="F84" s="80"/>
      <c r="G84" s="80"/>
    </row>
    <row r="85" spans="1:7" x14ac:dyDescent="0.35">
      <c r="A85" s="79"/>
      <c r="B85" s="79"/>
      <c r="D85" s="80"/>
      <c r="E85" s="80"/>
      <c r="F85" s="80"/>
      <c r="G85" s="80"/>
    </row>
    <row r="86" spans="1:7" x14ac:dyDescent="0.35">
      <c r="A86" s="79"/>
      <c r="B86" s="79"/>
      <c r="C86" s="39"/>
      <c r="D86" s="80"/>
      <c r="E86" s="80"/>
      <c r="F86" s="80"/>
      <c r="G86" s="80"/>
    </row>
    <row r="87" spans="1:7" x14ac:dyDescent="0.35">
      <c r="A87" s="79"/>
      <c r="B87" s="79"/>
      <c r="C87" s="39"/>
      <c r="D87" s="80"/>
      <c r="E87" s="80"/>
      <c r="F87" s="80"/>
      <c r="G87" s="80"/>
    </row>
    <row r="88" spans="1:7" x14ac:dyDescent="0.35">
      <c r="A88" s="79"/>
      <c r="B88" s="79"/>
      <c r="C88" s="39"/>
      <c r="D88" s="80"/>
      <c r="E88" s="80"/>
      <c r="F88" s="80"/>
      <c r="G88" s="80"/>
    </row>
    <row r="89" spans="1:7" x14ac:dyDescent="0.35">
      <c r="A89" s="79"/>
      <c r="B89" s="79"/>
      <c r="C89" s="39"/>
      <c r="D89" s="80"/>
      <c r="E89" s="80"/>
      <c r="F89" s="80"/>
      <c r="G89" s="80"/>
    </row>
    <row r="90" spans="1:7" x14ac:dyDescent="0.35">
      <c r="A90" s="79"/>
      <c r="B90" s="79"/>
      <c r="C90" s="39"/>
      <c r="D90" s="80"/>
      <c r="E90" s="80"/>
      <c r="F90" s="80"/>
      <c r="G90" s="80"/>
    </row>
    <row r="91" spans="1:7" x14ac:dyDescent="0.35">
      <c r="A91" s="79"/>
      <c r="B91" s="79"/>
      <c r="C91" s="39"/>
      <c r="D91" s="80"/>
      <c r="E91" s="80"/>
      <c r="F91" s="80"/>
      <c r="G91" s="80"/>
    </row>
    <row r="92" spans="1:7" x14ac:dyDescent="0.35">
      <c r="A92" s="79"/>
      <c r="B92" s="79"/>
      <c r="C92" s="39"/>
      <c r="D92" s="80"/>
      <c r="E92" s="80"/>
      <c r="F92" s="80"/>
      <c r="G92" s="80"/>
    </row>
    <row r="93" spans="1:7" x14ac:dyDescent="0.35">
      <c r="A93" s="79"/>
      <c r="B93" s="79"/>
      <c r="C93" s="39"/>
      <c r="D93" s="80"/>
      <c r="E93" s="80"/>
      <c r="F93" s="80"/>
      <c r="G93" s="80"/>
    </row>
    <row r="94" spans="1:7" x14ac:dyDescent="0.35">
      <c r="A94" s="79"/>
      <c r="B94" s="79"/>
      <c r="C94" s="39"/>
      <c r="D94" s="80"/>
      <c r="E94" s="80"/>
      <c r="F94" s="80"/>
      <c r="G94" s="80"/>
    </row>
    <row r="95" spans="1:7" x14ac:dyDescent="0.35">
      <c r="A95" s="79"/>
      <c r="B95" s="79"/>
      <c r="C95" s="39"/>
      <c r="D95" s="80"/>
      <c r="E95" s="80"/>
      <c r="F95" s="80"/>
      <c r="G95" s="80"/>
    </row>
    <row r="96" spans="1:7" x14ac:dyDescent="0.35">
      <c r="A96" s="79"/>
      <c r="B96" s="79"/>
      <c r="D96" s="80"/>
      <c r="E96" s="80"/>
      <c r="F96" s="80"/>
      <c r="G96" s="80"/>
    </row>
    <row r="97" spans="1:7" x14ac:dyDescent="0.35">
      <c r="A97" s="79"/>
      <c r="B97" s="79"/>
      <c r="D97" s="80"/>
      <c r="E97" s="80"/>
      <c r="F97" s="80"/>
      <c r="G97" s="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Y57"/>
  <sheetViews>
    <sheetView tabSelected="1" workbookViewId="0">
      <selection activeCell="O19" sqref="O19:O20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5" x14ac:dyDescent="0.35">
      <c r="C6" s="31" t="s">
        <v>120</v>
      </c>
      <c r="D6" s="31" t="s">
        <v>114</v>
      </c>
      <c r="E6" s="31" t="s">
        <v>22</v>
      </c>
      <c r="F6" s="31" t="s">
        <v>115</v>
      </c>
      <c r="G6" s="31" t="s">
        <v>116</v>
      </c>
      <c r="H6" s="31" t="s">
        <v>117</v>
      </c>
      <c r="I6" s="74" t="s">
        <v>118</v>
      </c>
      <c r="K6" s="31" t="s">
        <v>131</v>
      </c>
      <c r="L6" s="31" t="s">
        <v>114</v>
      </c>
      <c r="M6" s="31" t="s">
        <v>22</v>
      </c>
      <c r="N6" s="31" t="s">
        <v>115</v>
      </c>
      <c r="O6" s="31" t="s">
        <v>116</v>
      </c>
      <c r="P6" s="31" t="s">
        <v>117</v>
      </c>
      <c r="Q6" s="74" t="s">
        <v>118</v>
      </c>
      <c r="S6" s="31" t="s">
        <v>132</v>
      </c>
      <c r="T6" s="31" t="s">
        <v>114</v>
      </c>
      <c r="U6" s="31" t="s">
        <v>22</v>
      </c>
      <c r="V6" s="31" t="s">
        <v>115</v>
      </c>
      <c r="W6" s="31" t="s">
        <v>116</v>
      </c>
      <c r="X6" s="31" t="s">
        <v>117</v>
      </c>
      <c r="Y6" s="74" t="s">
        <v>118</v>
      </c>
    </row>
    <row r="7" spans="3:25" x14ac:dyDescent="0.35">
      <c r="C7" s="31"/>
      <c r="D7" s="90" t="s">
        <v>151</v>
      </c>
      <c r="E7" s="76"/>
      <c r="F7" s="91">
        <v>14.05</v>
      </c>
      <c r="G7" s="101">
        <f>AVERAGE(F7:F8)</f>
        <v>14.015000000000001</v>
      </c>
      <c r="H7" s="102">
        <f>_xlfn.STDEV.S(F7:F8)</f>
        <v>4.9497474683058526E-2</v>
      </c>
      <c r="I7" s="92"/>
      <c r="K7" s="31"/>
      <c r="L7" s="90" t="s">
        <v>151</v>
      </c>
      <c r="M7" s="31"/>
      <c r="N7" s="91">
        <v>26.89</v>
      </c>
      <c r="O7" s="102">
        <f>AVERAGE(N7:N8)</f>
        <v>27.09</v>
      </c>
      <c r="P7" s="102">
        <f>_xlfn.STDEV.S(N7:N8)</f>
        <v>0.28284271247461801</v>
      </c>
      <c r="Q7" s="92">
        <f>POWER(2,-((O7-G7)-($O$7-$G$7)))</f>
        <v>1</v>
      </c>
      <c r="S7" s="31"/>
      <c r="T7" s="90" t="s">
        <v>151</v>
      </c>
      <c r="U7" s="31"/>
      <c r="V7" s="91">
        <v>29.68</v>
      </c>
      <c r="W7" s="102">
        <f>AVERAGE(V7:V8)</f>
        <v>29.704999999999998</v>
      </c>
      <c r="X7" s="102">
        <f>_xlfn.STDEV.S(V7:V8)</f>
        <v>3.5355339059327882E-2</v>
      </c>
      <c r="Y7" s="92">
        <f>POWER(2,-((W7-G7)-($W$7-$G$7)))</f>
        <v>1</v>
      </c>
    </row>
    <row r="8" spans="3:25" x14ac:dyDescent="0.35">
      <c r="C8" s="31"/>
      <c r="D8" s="82"/>
      <c r="E8" s="76"/>
      <c r="F8" s="91">
        <v>13.98</v>
      </c>
      <c r="G8" s="102"/>
      <c r="H8" s="102"/>
      <c r="I8" s="92"/>
      <c r="K8" s="31"/>
      <c r="L8" s="82"/>
      <c r="M8" s="31"/>
      <c r="N8" s="91">
        <v>27.29</v>
      </c>
      <c r="O8" s="102"/>
      <c r="P8" s="102"/>
      <c r="Q8" s="92"/>
      <c r="S8" s="31"/>
      <c r="T8" s="82"/>
      <c r="U8" s="31"/>
      <c r="V8" s="91">
        <v>29.73</v>
      </c>
      <c r="W8" s="102"/>
      <c r="X8" s="102"/>
      <c r="Y8" s="92"/>
    </row>
    <row r="9" spans="3:25" x14ac:dyDescent="0.35">
      <c r="C9" s="31"/>
      <c r="D9" s="90" t="s">
        <v>152</v>
      </c>
      <c r="E9" s="76"/>
      <c r="F9" s="91">
        <v>13.92</v>
      </c>
      <c r="G9" s="101">
        <f>AVERAGE(F9:F10)</f>
        <v>13.844999999999999</v>
      </c>
      <c r="H9" s="102">
        <f t="shared" ref="H9" si="0">_xlfn.STDEV.S(F9:F10)</f>
        <v>0.10606601717798238</v>
      </c>
      <c r="I9" s="92"/>
      <c r="K9" s="31"/>
      <c r="L9" s="90" t="s">
        <v>152</v>
      </c>
      <c r="M9" s="31"/>
      <c r="N9" s="91">
        <v>25.08</v>
      </c>
      <c r="O9" s="102">
        <f t="shared" ref="O9" si="1">AVERAGE(N9:N10)</f>
        <v>25.114999999999998</v>
      </c>
      <c r="P9" s="102">
        <f t="shared" ref="P9" si="2">_xlfn.STDEV.S(N9:N10)</f>
        <v>4.9497474683058526E-2</v>
      </c>
      <c r="Q9" s="92">
        <f>POWER(2,-((O9-G9)-($O$7-$G$7)))</f>
        <v>3.4942915836667767</v>
      </c>
      <c r="S9" s="31"/>
      <c r="T9" s="90" t="s">
        <v>152</v>
      </c>
      <c r="U9" s="31"/>
      <c r="V9" s="91">
        <v>28.71</v>
      </c>
      <c r="W9" s="102">
        <f t="shared" ref="W9" si="3">AVERAGE(V9:V10)</f>
        <v>28.615000000000002</v>
      </c>
      <c r="X9" s="102">
        <f t="shared" ref="X9" si="4">_xlfn.STDEV.S(V9:V10)</f>
        <v>0.13435028842544494</v>
      </c>
      <c r="Y9" s="92">
        <f t="shared" ref="Y9" si="5">POWER(2,-((W9-G9)-($W$7-$G$7)))</f>
        <v>1.8921152934511847</v>
      </c>
    </row>
    <row r="10" spans="3:25" x14ac:dyDescent="0.35">
      <c r="C10" s="31"/>
      <c r="D10" s="82"/>
      <c r="E10" s="76"/>
      <c r="F10" s="91">
        <v>13.77</v>
      </c>
      <c r="G10" s="102"/>
      <c r="H10" s="102"/>
      <c r="I10" s="92"/>
      <c r="K10" s="31"/>
      <c r="L10" s="82"/>
      <c r="M10" s="31"/>
      <c r="N10" s="91">
        <v>25.15</v>
      </c>
      <c r="O10" s="102"/>
      <c r="P10" s="102"/>
      <c r="Q10" s="92"/>
      <c r="S10" s="31"/>
      <c r="T10" s="82"/>
      <c r="U10" s="31"/>
      <c r="V10" s="91">
        <v>28.52</v>
      </c>
      <c r="W10" s="102"/>
      <c r="X10" s="102"/>
      <c r="Y10" s="92"/>
    </row>
    <row r="11" spans="3:25" x14ac:dyDescent="0.35">
      <c r="C11" s="31"/>
      <c r="D11" s="90" t="s">
        <v>153</v>
      </c>
      <c r="E11" s="76"/>
      <c r="F11" s="91">
        <v>13.85</v>
      </c>
      <c r="G11" s="101">
        <f>AVERAGE(F11:F12)</f>
        <v>13.844999999999999</v>
      </c>
      <c r="H11" s="102">
        <f t="shared" ref="H11" si="6">_xlfn.STDEV.S(F11:F12)</f>
        <v>7.0710678118653244E-3</v>
      </c>
      <c r="I11" s="92"/>
      <c r="K11" s="31"/>
      <c r="L11" s="90" t="s">
        <v>153</v>
      </c>
      <c r="M11" s="31"/>
      <c r="N11" s="91">
        <v>24.59</v>
      </c>
      <c r="O11" s="102">
        <f t="shared" ref="O11" si="7">AVERAGE(N11:N12)</f>
        <v>24.535</v>
      </c>
      <c r="P11" s="102">
        <f t="shared" ref="P11" si="8">_xlfn.STDEV.S(N11:N12)</f>
        <v>7.7781745930519827E-2</v>
      </c>
      <c r="Q11" s="92">
        <f t="shared" ref="Q11" si="9">POWER(2,-((O11-G11)-($O$7-$G$7)))</f>
        <v>5.2234391483556628</v>
      </c>
      <c r="S11" s="31"/>
      <c r="T11" s="90" t="s">
        <v>153</v>
      </c>
      <c r="U11" s="31"/>
      <c r="V11" s="91">
        <v>28.8</v>
      </c>
      <c r="W11" s="102">
        <f t="shared" ref="W11" si="10">AVERAGE(V11:V12)</f>
        <v>28.85</v>
      </c>
      <c r="X11" s="102">
        <f t="shared" ref="X11" si="11">_xlfn.STDEV.S(V11:V12)</f>
        <v>7.0710678118653253E-2</v>
      </c>
      <c r="Y11" s="92">
        <f t="shared" ref="Y11" si="12">POWER(2,-((W11-G11)-($W$7-$G$7)))</f>
        <v>1.6077019814862974</v>
      </c>
    </row>
    <row r="12" spans="3:25" x14ac:dyDescent="0.35">
      <c r="C12" s="31"/>
      <c r="D12" s="82"/>
      <c r="E12" s="76"/>
      <c r="F12" s="91">
        <v>13.84</v>
      </c>
      <c r="G12" s="102"/>
      <c r="H12" s="102"/>
      <c r="I12" s="92"/>
      <c r="K12" s="31"/>
      <c r="L12" s="82"/>
      <c r="M12" s="31"/>
      <c r="N12" s="91">
        <v>24.48</v>
      </c>
      <c r="O12" s="102"/>
      <c r="P12" s="102"/>
      <c r="Q12" s="92"/>
      <c r="S12" s="31"/>
      <c r="T12" s="82"/>
      <c r="U12" s="31"/>
      <c r="V12" s="91">
        <v>28.9</v>
      </c>
      <c r="W12" s="102"/>
      <c r="X12" s="102"/>
      <c r="Y12" s="92"/>
    </row>
    <row r="13" spans="3:25" x14ac:dyDescent="0.35">
      <c r="C13" s="31"/>
      <c r="D13" s="90" t="s">
        <v>154</v>
      </c>
      <c r="E13" s="76"/>
      <c r="F13" s="91">
        <v>13.98</v>
      </c>
      <c r="G13" s="101">
        <f>AVERAGE(F13:F14)</f>
        <v>14.26</v>
      </c>
      <c r="H13" s="102">
        <f t="shared" ref="H13" si="13">_xlfn.STDEV.S(F13:F14)</f>
        <v>0.39597979746446571</v>
      </c>
      <c r="I13" s="92"/>
      <c r="K13" s="31"/>
      <c r="L13" s="90" t="s">
        <v>154</v>
      </c>
      <c r="M13" s="31"/>
      <c r="N13" s="91">
        <v>24.71</v>
      </c>
      <c r="O13" s="102">
        <f t="shared" ref="O13" si="14">AVERAGE(N13:N14)</f>
        <v>24.524999999999999</v>
      </c>
      <c r="P13" s="102">
        <f t="shared" ref="P13" si="15">_xlfn.STDEV.S(N13:N14)</f>
        <v>0.26162950903902327</v>
      </c>
      <c r="Q13" s="92">
        <f t="shared" ref="Q13" si="16">POWER(2,-((O13-G13)-($O$7-$G$7)))</f>
        <v>7.0128457705282825</v>
      </c>
      <c r="S13" s="31"/>
      <c r="T13" s="90" t="s">
        <v>154</v>
      </c>
      <c r="U13" s="31"/>
      <c r="V13" s="91">
        <v>28.25</v>
      </c>
      <c r="W13" s="102">
        <f t="shared" ref="W13" si="17">AVERAGE(V13:V14)</f>
        <v>28.305</v>
      </c>
      <c r="X13" s="102">
        <f t="shared" ref="X13" si="18">_xlfn.STDEV.S(V13:V14)</f>
        <v>7.7781745930519827E-2</v>
      </c>
      <c r="Y13" s="92">
        <f t="shared" ref="Y13" si="19">POWER(2,-((W13-G13)-($W$7-$G$7)))</f>
        <v>3.1274785725143692</v>
      </c>
    </row>
    <row r="14" spans="3:25" x14ac:dyDescent="0.35">
      <c r="C14" s="31"/>
      <c r="D14" s="82"/>
      <c r="E14" s="31"/>
      <c r="F14" s="91">
        <v>14.54</v>
      </c>
      <c r="G14" s="102"/>
      <c r="H14" s="102"/>
      <c r="I14" s="92"/>
      <c r="K14" s="31"/>
      <c r="L14" s="82"/>
      <c r="M14" s="31"/>
      <c r="N14" s="91">
        <v>24.34</v>
      </c>
      <c r="O14" s="102"/>
      <c r="P14" s="102"/>
      <c r="Q14" s="92"/>
      <c r="S14" s="31"/>
      <c r="T14" s="82"/>
      <c r="U14" s="31"/>
      <c r="V14" s="91">
        <v>28.36</v>
      </c>
      <c r="W14" s="102"/>
      <c r="X14" s="102"/>
      <c r="Y14" s="92"/>
    </row>
    <row r="15" spans="3:25" x14ac:dyDescent="0.35">
      <c r="C15" s="31"/>
      <c r="D15" s="90" t="s">
        <v>119</v>
      </c>
      <c r="E15" s="31"/>
      <c r="F15" s="91"/>
      <c r="G15" s="101">
        <f>AVERAGE(F15:F16)</f>
        <v>14.68</v>
      </c>
      <c r="H15" s="102" t="e">
        <f t="shared" ref="H15" si="20">_xlfn.STDEV.S(F15:F16)</f>
        <v>#DIV/0!</v>
      </c>
      <c r="I15" s="92"/>
      <c r="K15" s="31"/>
      <c r="L15" s="90" t="s">
        <v>119</v>
      </c>
      <c r="M15" s="31"/>
      <c r="N15" s="91">
        <v>23.89</v>
      </c>
      <c r="O15" s="102">
        <f t="shared" ref="O15" si="21">AVERAGE(N15:N16)</f>
        <v>23.89</v>
      </c>
      <c r="P15" s="102" t="e">
        <f t="shared" ref="P15" si="22">_xlfn.STDEV.S(N15:N16)</f>
        <v>#DIV/0!</v>
      </c>
      <c r="Q15" s="92">
        <f t="shared" ref="Q15" si="23">POWER(2,-((O15-G15)-($O$7-$G$7)))</f>
        <v>14.57071733747164</v>
      </c>
      <c r="S15" s="31"/>
      <c r="T15" s="90" t="s">
        <v>119</v>
      </c>
      <c r="U15" s="31"/>
      <c r="V15" s="91">
        <v>27.76</v>
      </c>
      <c r="W15" s="102">
        <f t="shared" ref="W15" si="24">AVERAGE(V15:V16)</f>
        <v>27.66</v>
      </c>
      <c r="X15" s="102">
        <f t="shared" ref="X15" si="25">_xlfn.STDEV.S(V15:V16)</f>
        <v>0.14142135623731153</v>
      </c>
      <c r="Y15" s="92">
        <f t="shared" ref="Y15" si="26">POWER(2,-((W15-G15)-($W$7-$G$7)))</f>
        <v>6.5432164684622363</v>
      </c>
    </row>
    <row r="16" spans="3:25" x14ac:dyDescent="0.35">
      <c r="C16" s="31"/>
      <c r="D16" s="82"/>
      <c r="E16" s="31"/>
      <c r="F16" s="91">
        <v>14.68</v>
      </c>
      <c r="G16" s="102"/>
      <c r="H16" s="102"/>
      <c r="I16" s="92"/>
      <c r="K16" s="31"/>
      <c r="L16" s="82"/>
      <c r="M16" s="31"/>
      <c r="N16" s="91"/>
      <c r="O16" s="102"/>
      <c r="P16" s="102"/>
      <c r="Q16" s="92"/>
      <c r="S16" s="31"/>
      <c r="T16" s="82"/>
      <c r="U16" s="31"/>
      <c r="V16" s="91">
        <v>27.56</v>
      </c>
      <c r="W16" s="102"/>
      <c r="X16" s="102"/>
      <c r="Y16" s="92"/>
    </row>
    <row r="17" spans="3:25" x14ac:dyDescent="0.35">
      <c r="C17" s="31"/>
      <c r="D17" s="81"/>
      <c r="E17" s="31"/>
      <c r="F17" s="80"/>
      <c r="G17" s="101"/>
      <c r="H17" s="102"/>
      <c r="I17" s="92"/>
      <c r="K17" s="31"/>
      <c r="L17" s="81"/>
      <c r="M17" s="31"/>
      <c r="N17" s="80"/>
      <c r="O17" s="102"/>
      <c r="P17" s="102"/>
      <c r="Q17" s="92"/>
      <c r="S17" s="31"/>
      <c r="T17" s="81"/>
      <c r="U17" s="31"/>
      <c r="V17" s="80"/>
      <c r="W17" s="102"/>
      <c r="X17" s="102"/>
      <c r="Y17" s="92"/>
    </row>
    <row r="18" spans="3:25" x14ac:dyDescent="0.35">
      <c r="C18" s="31"/>
      <c r="D18" s="82"/>
      <c r="E18" s="31"/>
      <c r="F18" s="80"/>
      <c r="G18" s="102"/>
      <c r="H18" s="102"/>
      <c r="I18" s="92"/>
      <c r="K18" s="31"/>
      <c r="L18" s="82"/>
      <c r="M18" s="31"/>
      <c r="N18" s="80"/>
      <c r="O18" s="102"/>
      <c r="P18" s="102"/>
      <c r="Q18" s="92"/>
      <c r="S18" s="31"/>
      <c r="T18" s="82"/>
      <c r="U18" s="31"/>
      <c r="V18" s="80"/>
      <c r="W18" s="102"/>
      <c r="X18" s="102"/>
      <c r="Y18" s="92"/>
    </row>
    <row r="19" spans="3:25" x14ac:dyDescent="0.35">
      <c r="C19" s="31"/>
      <c r="D19" s="81"/>
      <c r="E19" s="31"/>
      <c r="F19" s="80"/>
      <c r="G19" s="101"/>
      <c r="H19" s="102"/>
      <c r="I19" s="92"/>
      <c r="K19" s="31"/>
      <c r="L19" s="81"/>
      <c r="M19" s="31"/>
      <c r="N19" s="80"/>
      <c r="O19" s="102"/>
      <c r="P19" s="102"/>
      <c r="Q19" s="92"/>
      <c r="S19" s="31"/>
      <c r="T19" s="81"/>
      <c r="U19" s="31"/>
      <c r="V19" s="80"/>
      <c r="W19" s="102"/>
      <c r="X19" s="102"/>
      <c r="Y19" s="92"/>
    </row>
    <row r="20" spans="3:25" x14ac:dyDescent="0.35">
      <c r="C20" s="31"/>
      <c r="D20" s="82"/>
      <c r="E20" s="31"/>
      <c r="F20" s="80"/>
      <c r="G20" s="102"/>
      <c r="H20" s="102"/>
      <c r="I20" s="92"/>
      <c r="K20" s="31"/>
      <c r="L20" s="82"/>
      <c r="M20" s="31"/>
      <c r="N20" s="80"/>
      <c r="O20" s="102"/>
      <c r="P20" s="102"/>
      <c r="Q20" s="92"/>
      <c r="S20" s="31"/>
      <c r="T20" s="82"/>
      <c r="U20" s="31"/>
      <c r="V20" s="80"/>
      <c r="W20" s="102"/>
      <c r="X20" s="102"/>
      <c r="Y20" s="92"/>
    </row>
    <row r="21" spans="3:25" x14ac:dyDescent="0.35">
      <c r="C21" s="31"/>
      <c r="D21" s="81"/>
      <c r="E21" s="31"/>
      <c r="F21" s="80"/>
      <c r="G21" s="102"/>
      <c r="H21" s="102"/>
      <c r="I21" s="92"/>
      <c r="L21" s="81"/>
      <c r="N21" s="80"/>
      <c r="O21" s="102"/>
      <c r="P21" s="102"/>
      <c r="Q21" s="92"/>
      <c r="T21" s="81"/>
      <c r="V21" s="80"/>
      <c r="W21" s="102"/>
      <c r="X21" s="102"/>
      <c r="Y21" s="92"/>
    </row>
    <row r="22" spans="3:25" x14ac:dyDescent="0.35">
      <c r="C22" s="31"/>
      <c r="D22" s="31"/>
      <c r="E22" s="31"/>
      <c r="F22" s="80"/>
      <c r="G22" s="102"/>
      <c r="H22" s="102"/>
      <c r="I22" s="92"/>
      <c r="N22" s="80"/>
      <c r="O22" s="102"/>
      <c r="P22" s="102"/>
      <c r="Q22" s="92"/>
      <c r="V22" s="80"/>
      <c r="W22" s="102"/>
      <c r="X22" s="102"/>
      <c r="Y22" s="92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74"/>
      <c r="K24" s="31" t="s">
        <v>134</v>
      </c>
      <c r="L24" s="31" t="s">
        <v>114</v>
      </c>
      <c r="M24" s="31" t="s">
        <v>22</v>
      </c>
      <c r="N24" s="31" t="s">
        <v>115</v>
      </c>
      <c r="O24" s="31" t="s">
        <v>116</v>
      </c>
      <c r="P24" s="31" t="s">
        <v>117</v>
      </c>
      <c r="Q24" s="74" t="s">
        <v>118</v>
      </c>
      <c r="S24" s="31" t="s">
        <v>133</v>
      </c>
      <c r="T24" s="31" t="s">
        <v>114</v>
      </c>
      <c r="U24" s="31" t="s">
        <v>22</v>
      </c>
      <c r="V24" s="31" t="s">
        <v>115</v>
      </c>
      <c r="W24" s="31" t="s">
        <v>116</v>
      </c>
      <c r="X24" s="31" t="s">
        <v>117</v>
      </c>
      <c r="Y24" s="74" t="s">
        <v>118</v>
      </c>
    </row>
    <row r="25" spans="3:25" x14ac:dyDescent="0.35">
      <c r="C25" s="31"/>
      <c r="D25" s="75"/>
      <c r="E25" s="31"/>
      <c r="F25" s="74"/>
      <c r="G25" s="102"/>
      <c r="H25" s="102"/>
      <c r="I25" s="92"/>
      <c r="J25" s="17"/>
      <c r="K25" s="31"/>
      <c r="L25" s="90" t="s">
        <v>151</v>
      </c>
      <c r="M25" s="31"/>
      <c r="N25" s="91">
        <v>21.68</v>
      </c>
      <c r="O25" s="102">
        <f>AVERAGE(N25:N26)</f>
        <v>21.560000000000002</v>
      </c>
      <c r="P25" s="102">
        <f>_xlfn.STDEV.S(N25:N26)</f>
        <v>0.16970562748477031</v>
      </c>
      <c r="Q25" s="92">
        <f>POWER(2,-((O25-G7)-($O$25-$G$7)))</f>
        <v>1</v>
      </c>
      <c r="S25" s="31"/>
      <c r="T25" s="90" t="s">
        <v>151</v>
      </c>
      <c r="U25" s="31"/>
      <c r="V25" s="91">
        <v>20.96</v>
      </c>
      <c r="W25" s="102">
        <f>AVERAGE(V25:V26)</f>
        <v>21.009999999999998</v>
      </c>
      <c r="X25" s="102">
        <f>_xlfn.STDEV.S(V25:V26)</f>
        <v>7.0710678118653253E-2</v>
      </c>
      <c r="Y25" s="92">
        <f>POWER(2,-((W25-G7)-($W$25-$G$7)))</f>
        <v>1</v>
      </c>
    </row>
    <row r="26" spans="3:25" x14ac:dyDescent="0.35">
      <c r="C26" s="31"/>
      <c r="D26" s="31"/>
      <c r="E26" s="31"/>
      <c r="F26" s="74"/>
      <c r="G26" s="102"/>
      <c r="H26" s="102"/>
      <c r="I26" s="92"/>
      <c r="K26" s="31"/>
      <c r="L26" s="82"/>
      <c r="M26" s="31"/>
      <c r="N26" s="91">
        <v>21.44</v>
      </c>
      <c r="O26" s="102"/>
      <c r="P26" s="102"/>
      <c r="Q26" s="92"/>
      <c r="S26" s="31"/>
      <c r="T26" s="82"/>
      <c r="U26" s="31"/>
      <c r="V26" s="91">
        <v>21.06</v>
      </c>
      <c r="W26" s="102"/>
      <c r="X26" s="102"/>
      <c r="Y26" s="92"/>
    </row>
    <row r="27" spans="3:25" x14ac:dyDescent="0.35">
      <c r="C27" s="31"/>
      <c r="D27" s="77"/>
      <c r="E27" s="31"/>
      <c r="F27" s="74"/>
      <c r="G27" s="102"/>
      <c r="H27" s="102"/>
      <c r="I27" s="92"/>
      <c r="K27" s="31"/>
      <c r="L27" s="90" t="s">
        <v>152</v>
      </c>
      <c r="M27" s="31"/>
      <c r="N27" s="91">
        <v>20.7</v>
      </c>
      <c r="O27" s="102">
        <f>AVERAGE(N27:N28)</f>
        <v>20.71</v>
      </c>
      <c r="P27" s="102">
        <f>_xlfn.STDEV.S(N27:N28)</f>
        <v>1.4142135623730649E-2</v>
      </c>
      <c r="Q27" s="92">
        <f>POWER(2,-((O27-G9)-($O$25-$G$7)))</f>
        <v>1.6021397551792438</v>
      </c>
      <c r="R27" s="80"/>
      <c r="S27" s="31"/>
      <c r="T27" s="90" t="s">
        <v>152</v>
      </c>
      <c r="U27" s="31"/>
      <c r="V27" s="91">
        <v>20.32</v>
      </c>
      <c r="W27" s="102">
        <f>AVERAGE(V27:V28)</f>
        <v>20.28</v>
      </c>
      <c r="X27" s="102">
        <f>_xlfn.STDEV.S(V27:V28)</f>
        <v>5.6568542494925107E-2</v>
      </c>
      <c r="Y27" s="92">
        <f t="shared" ref="Y27" si="27">POWER(2,-((W27-G9)-($W$25-$G$7)))</f>
        <v>1.4742692172910963</v>
      </c>
    </row>
    <row r="28" spans="3:25" x14ac:dyDescent="0.35">
      <c r="C28" s="31"/>
      <c r="D28" s="31"/>
      <c r="E28" s="31"/>
      <c r="F28" s="74"/>
      <c r="G28" s="102"/>
      <c r="H28" s="102"/>
      <c r="I28" s="92"/>
      <c r="K28" s="31"/>
      <c r="L28" s="82"/>
      <c r="M28" s="31"/>
      <c r="N28" s="91">
        <v>20.72</v>
      </c>
      <c r="O28" s="102"/>
      <c r="P28" s="102"/>
      <c r="Q28" s="92"/>
      <c r="R28" s="80"/>
      <c r="S28" s="31"/>
      <c r="T28" s="82"/>
      <c r="U28" s="31"/>
      <c r="V28" s="91">
        <v>20.239999999999998</v>
      </c>
      <c r="W28" s="102"/>
      <c r="X28" s="102"/>
      <c r="Y28" s="92"/>
    </row>
    <row r="29" spans="3:25" x14ac:dyDescent="0.35">
      <c r="C29" s="31"/>
      <c r="D29" s="77"/>
      <c r="E29" s="31"/>
      <c r="F29" s="74"/>
      <c r="G29" s="102"/>
      <c r="H29" s="102"/>
      <c r="I29" s="92"/>
      <c r="K29" s="31"/>
      <c r="L29" s="90" t="s">
        <v>153</v>
      </c>
      <c r="M29" s="31"/>
      <c r="N29" s="91">
        <v>19.12</v>
      </c>
      <c r="O29" s="102">
        <f>AVERAGE(N29:N30)</f>
        <v>19.12</v>
      </c>
      <c r="P29" s="102">
        <f>_xlfn.STDEV.S(N29:N30)</f>
        <v>0</v>
      </c>
      <c r="Q29" s="92">
        <f>POWER(2,-((O29-G11)-($O$25-$G$7)))</f>
        <v>4.82323131076304</v>
      </c>
      <c r="R29" s="80"/>
      <c r="S29" s="31"/>
      <c r="T29" s="90" t="s">
        <v>153</v>
      </c>
      <c r="U29" s="31"/>
      <c r="V29" s="91">
        <v>20.46</v>
      </c>
      <c r="W29" s="102">
        <f>AVERAGE(V29:V30)</f>
        <v>20.65</v>
      </c>
      <c r="X29" s="102">
        <f>_xlfn.STDEV.S(V29:V30)</f>
        <v>0.26870057685088738</v>
      </c>
      <c r="Y29" s="92">
        <f t="shared" ref="Y29" si="28">POWER(2,-((W29-G11)-($W$25-$G$7)))</f>
        <v>1.1407637158684218</v>
      </c>
    </row>
    <row r="30" spans="3:25" x14ac:dyDescent="0.35">
      <c r="C30" s="31"/>
      <c r="D30" s="31"/>
      <c r="E30" s="31"/>
      <c r="F30" s="74"/>
      <c r="G30" s="102"/>
      <c r="H30" s="102"/>
      <c r="I30" s="92"/>
      <c r="K30" s="31"/>
      <c r="L30" s="82"/>
      <c r="M30" s="31"/>
      <c r="N30" s="91">
        <v>19.12</v>
      </c>
      <c r="O30" s="102"/>
      <c r="P30" s="102"/>
      <c r="Q30" s="92"/>
      <c r="R30" s="80"/>
      <c r="S30" s="31"/>
      <c r="T30" s="82"/>
      <c r="U30" s="31"/>
      <c r="V30" s="91">
        <v>20.84</v>
      </c>
      <c r="W30" s="102"/>
      <c r="X30" s="102"/>
      <c r="Y30" s="92"/>
    </row>
    <row r="31" spans="3:25" x14ac:dyDescent="0.35">
      <c r="C31" s="31"/>
      <c r="D31" s="77"/>
      <c r="E31" s="31"/>
      <c r="F31" s="74"/>
      <c r="G31" s="102"/>
      <c r="H31" s="102"/>
      <c r="I31" s="92"/>
      <c r="K31" s="31"/>
      <c r="L31" s="90" t="s">
        <v>154</v>
      </c>
      <c r="M31" s="31"/>
      <c r="N31" s="91">
        <v>19.739999999999998</v>
      </c>
      <c r="O31" s="102">
        <f>AVERAGE(N31:N32)</f>
        <v>19.695</v>
      </c>
      <c r="P31" s="102">
        <f>_xlfn.STDEV.S(N31:N32)</f>
        <v>6.3639610306789177E-2</v>
      </c>
      <c r="Q31" s="92">
        <f>POWER(2,-((O31-G13)-($O$25-$G$7)))</f>
        <v>4.3169129460177125</v>
      </c>
      <c r="R31" s="80"/>
      <c r="S31" s="31"/>
      <c r="T31" s="90" t="s">
        <v>154</v>
      </c>
      <c r="U31" s="31"/>
      <c r="V31" s="91">
        <v>21</v>
      </c>
      <c r="W31" s="102">
        <f>AVERAGE(V31:V32)</f>
        <v>21.009999999999998</v>
      </c>
      <c r="X31" s="102">
        <f>_xlfn.STDEV.S(V31:V32)</f>
        <v>1.4142135623730649E-2</v>
      </c>
      <c r="Y31" s="92">
        <f t="shared" ref="Y31" si="29">POWER(2,-((W31-G13)-($W$25-$G$7)))</f>
        <v>1.1850927709415815</v>
      </c>
    </row>
    <row r="32" spans="3:25" x14ac:dyDescent="0.35">
      <c r="C32" s="31"/>
      <c r="D32" s="31"/>
      <c r="E32" s="31"/>
      <c r="F32" s="74"/>
      <c r="G32" s="102"/>
      <c r="H32" s="102"/>
      <c r="I32" s="92"/>
      <c r="K32" s="31"/>
      <c r="L32" s="82"/>
      <c r="M32" s="31"/>
      <c r="N32" s="91">
        <v>19.649999999999999</v>
      </c>
      <c r="O32" s="102"/>
      <c r="P32" s="102"/>
      <c r="Q32" s="92"/>
      <c r="R32" s="80"/>
      <c r="S32" s="31"/>
      <c r="T32" s="82"/>
      <c r="U32" s="31"/>
      <c r="V32" s="91">
        <v>21.02</v>
      </c>
      <c r="W32" s="102"/>
      <c r="X32" s="102"/>
      <c r="Y32" s="92"/>
    </row>
    <row r="33" spans="3:25" x14ac:dyDescent="0.35">
      <c r="C33" s="31"/>
      <c r="D33" s="77"/>
      <c r="E33" s="31"/>
      <c r="F33" s="74"/>
      <c r="G33" s="102"/>
      <c r="H33" s="102"/>
      <c r="I33" s="92"/>
      <c r="K33" s="31"/>
      <c r="L33" s="90" t="s">
        <v>119</v>
      </c>
      <c r="M33" s="31"/>
      <c r="N33" s="91">
        <v>21.44</v>
      </c>
      <c r="O33" s="102">
        <f>AVERAGE(N33:N34)</f>
        <v>21.375</v>
      </c>
      <c r="P33" s="102">
        <f>_xlfn.STDEV.S(N33:N34)</f>
        <v>9.192388155425299E-2</v>
      </c>
      <c r="Q33" s="92">
        <f>POWER(2,-((O33-G15)-($O$25-$G$7)))</f>
        <v>1.8025009252216622</v>
      </c>
      <c r="R33" s="80"/>
      <c r="S33" s="31"/>
      <c r="T33" s="90" t="s">
        <v>119</v>
      </c>
      <c r="U33" s="31"/>
      <c r="V33" s="91">
        <v>20.28</v>
      </c>
      <c r="W33" s="102">
        <f>AVERAGE(V33:V34)</f>
        <v>20.395000000000003</v>
      </c>
      <c r="X33" s="102">
        <f>_xlfn.STDEV.S(V33:V34)</f>
        <v>0.16263455967290624</v>
      </c>
      <c r="Y33" s="92">
        <f t="shared" ref="Y33" si="30">POWER(2,-((W33-G15)-($W$25-$G$7)))</f>
        <v>2.4283897687900837</v>
      </c>
    </row>
    <row r="34" spans="3:25" x14ac:dyDescent="0.35">
      <c r="C34" s="31"/>
      <c r="D34" s="31"/>
      <c r="E34" s="31"/>
      <c r="F34" s="74"/>
      <c r="G34" s="102"/>
      <c r="H34" s="102"/>
      <c r="I34" s="92"/>
      <c r="K34" s="31"/>
      <c r="L34" s="82"/>
      <c r="M34" s="31"/>
      <c r="N34" s="91">
        <v>21.31</v>
      </c>
      <c r="O34" s="102"/>
      <c r="P34" s="102"/>
      <c r="Q34" s="92"/>
      <c r="R34" s="80"/>
      <c r="S34" s="31"/>
      <c r="T34" s="82"/>
      <c r="U34" s="31"/>
      <c r="V34" s="91">
        <v>20.51</v>
      </c>
      <c r="W34" s="102"/>
      <c r="X34" s="102"/>
      <c r="Y34" s="92"/>
    </row>
    <row r="35" spans="3:25" x14ac:dyDescent="0.35">
      <c r="C35" s="31"/>
      <c r="D35" s="77"/>
      <c r="E35" s="31"/>
      <c r="F35" s="74"/>
      <c r="G35" s="102"/>
      <c r="H35" s="102"/>
      <c r="I35" s="92"/>
      <c r="K35" s="31"/>
      <c r="L35" s="81"/>
      <c r="M35" s="31"/>
      <c r="N35" s="80"/>
      <c r="O35" s="102"/>
      <c r="P35" s="102"/>
      <c r="Q35" s="92"/>
      <c r="R35" s="80"/>
      <c r="S35" s="31"/>
      <c r="T35" s="81"/>
      <c r="U35" s="31"/>
      <c r="V35" s="80"/>
      <c r="W35" s="102"/>
      <c r="X35" s="102"/>
      <c r="Y35" s="92"/>
    </row>
    <row r="36" spans="3:25" x14ac:dyDescent="0.35">
      <c r="C36" s="31"/>
      <c r="D36" s="31"/>
      <c r="E36" s="31"/>
      <c r="F36" s="74"/>
      <c r="G36" s="102"/>
      <c r="H36" s="102"/>
      <c r="I36" s="92"/>
      <c r="K36" s="31"/>
      <c r="L36" s="82"/>
      <c r="M36" s="31"/>
      <c r="N36" s="80"/>
      <c r="O36" s="102"/>
      <c r="P36" s="102"/>
      <c r="Q36" s="92"/>
      <c r="R36" s="80"/>
      <c r="S36" s="31"/>
      <c r="T36" s="82"/>
      <c r="U36" s="31"/>
      <c r="V36" s="80"/>
      <c r="W36" s="102"/>
      <c r="X36" s="102"/>
      <c r="Y36" s="92"/>
    </row>
    <row r="37" spans="3:25" x14ac:dyDescent="0.35">
      <c r="C37" s="31"/>
      <c r="D37" s="77"/>
      <c r="E37" s="31"/>
      <c r="F37" s="74"/>
      <c r="G37" s="102"/>
      <c r="H37" s="102"/>
      <c r="I37" s="92"/>
      <c r="K37" s="31"/>
      <c r="L37" s="81"/>
      <c r="M37" s="31"/>
      <c r="N37" s="80"/>
      <c r="O37" s="102"/>
      <c r="P37" s="102"/>
      <c r="Q37" s="92"/>
      <c r="R37" s="80"/>
      <c r="S37" s="31"/>
      <c r="T37" s="81"/>
      <c r="U37" s="31"/>
      <c r="V37" s="80"/>
      <c r="W37" s="102"/>
      <c r="X37" s="102"/>
      <c r="Y37" s="92"/>
    </row>
    <row r="38" spans="3:25" x14ac:dyDescent="0.35">
      <c r="C38" s="31"/>
      <c r="D38" s="31"/>
      <c r="E38" s="31"/>
      <c r="F38" s="74"/>
      <c r="G38" s="102"/>
      <c r="H38" s="102"/>
      <c r="I38" s="92"/>
      <c r="K38" s="31"/>
      <c r="L38" s="82"/>
      <c r="M38" s="31"/>
      <c r="N38" s="80"/>
      <c r="O38" s="102"/>
      <c r="P38" s="102"/>
      <c r="Q38" s="92"/>
      <c r="R38" s="80"/>
      <c r="S38" s="31"/>
      <c r="T38" s="82"/>
      <c r="U38" s="31"/>
      <c r="V38" s="80"/>
      <c r="W38" s="102"/>
      <c r="X38" s="102"/>
      <c r="Y38" s="92"/>
    </row>
    <row r="39" spans="3:25" x14ac:dyDescent="0.35">
      <c r="C39" s="31"/>
      <c r="D39" s="78"/>
      <c r="E39" s="31"/>
      <c r="F39" s="35"/>
      <c r="G39" s="102"/>
      <c r="H39" s="102"/>
      <c r="I39" s="92"/>
      <c r="K39" s="31"/>
      <c r="L39" s="81"/>
      <c r="M39" s="31"/>
      <c r="N39" s="80"/>
      <c r="O39" s="102"/>
      <c r="P39" s="102"/>
      <c r="Q39" s="92"/>
      <c r="R39" s="80"/>
      <c r="S39" s="80"/>
      <c r="T39" s="81"/>
      <c r="U39" s="80"/>
      <c r="V39" s="80"/>
      <c r="W39" s="102"/>
      <c r="X39" s="102"/>
      <c r="Y39" s="92"/>
    </row>
    <row r="40" spans="3:25" x14ac:dyDescent="0.35">
      <c r="C40" s="31"/>
      <c r="D40" s="31"/>
      <c r="E40" s="31"/>
      <c r="F40" s="35"/>
      <c r="G40" s="102"/>
      <c r="H40" s="102"/>
      <c r="I40" s="92"/>
      <c r="K40" s="31"/>
      <c r="L40" s="75"/>
      <c r="M40" s="31"/>
      <c r="N40" s="80"/>
      <c r="O40" s="102"/>
      <c r="P40" s="102"/>
      <c r="Q40" s="92"/>
      <c r="R40" s="80"/>
      <c r="S40" s="80"/>
      <c r="T40" s="80"/>
      <c r="U40" s="80"/>
      <c r="V40" s="80"/>
      <c r="W40" s="102"/>
      <c r="X40" s="102"/>
      <c r="Y40" s="92"/>
    </row>
    <row r="41" spans="3:25" x14ac:dyDescent="0.35">
      <c r="K41" s="31"/>
      <c r="L41" s="31"/>
      <c r="M41" s="31"/>
      <c r="N41" s="80"/>
      <c r="O41" s="80"/>
      <c r="P41" s="80"/>
      <c r="Q41" s="80"/>
      <c r="R41" s="80"/>
      <c r="S41" s="31" t="s">
        <v>135</v>
      </c>
      <c r="T41" s="31" t="s">
        <v>114</v>
      </c>
      <c r="U41" s="31" t="s">
        <v>22</v>
      </c>
      <c r="V41" s="31" t="s">
        <v>115</v>
      </c>
      <c r="W41" s="31" t="s">
        <v>116</v>
      </c>
      <c r="X41" s="31" t="s">
        <v>117</v>
      </c>
      <c r="Y41" s="74" t="s">
        <v>118</v>
      </c>
    </row>
    <row r="42" spans="3:25" x14ac:dyDescent="0.35">
      <c r="K42" s="31"/>
      <c r="L42" s="77"/>
      <c r="M42" s="31"/>
      <c r="N42" s="80"/>
      <c r="O42" s="102"/>
      <c r="P42" s="102"/>
      <c r="Q42" s="92"/>
      <c r="R42" s="80"/>
      <c r="S42" s="31"/>
      <c r="T42" s="90" t="s">
        <v>151</v>
      </c>
      <c r="U42" s="31"/>
      <c r="V42" s="91">
        <v>22.95</v>
      </c>
      <c r="W42" s="102">
        <f>AVERAGE(V42:V43)</f>
        <v>22.75</v>
      </c>
      <c r="X42" s="102">
        <f>_xlfn.STDEV.S(V42:V43)</f>
        <v>0.28284271247461801</v>
      </c>
      <c r="Y42" s="92">
        <f>POWER(2,-((W42-G7)-($W$42-$G$7)))</f>
        <v>1</v>
      </c>
    </row>
    <row r="43" spans="3:25" x14ac:dyDescent="0.35">
      <c r="K43" s="31"/>
      <c r="L43" s="31"/>
      <c r="M43" s="31"/>
      <c r="N43" s="80"/>
      <c r="O43" s="102"/>
      <c r="P43" s="102"/>
      <c r="Q43" s="92"/>
      <c r="R43" s="80"/>
      <c r="S43" s="31"/>
      <c r="T43" s="82"/>
      <c r="U43" s="31"/>
      <c r="V43" s="91">
        <v>22.55</v>
      </c>
      <c r="W43" s="102"/>
      <c r="X43" s="102"/>
      <c r="Y43" s="92"/>
    </row>
    <row r="44" spans="3:25" x14ac:dyDescent="0.35">
      <c r="K44" s="31"/>
      <c r="L44" s="77"/>
      <c r="M44" s="31"/>
      <c r="N44" s="74"/>
      <c r="O44" s="102"/>
      <c r="P44" s="102"/>
      <c r="Q44" s="92"/>
      <c r="S44" s="31"/>
      <c r="T44" s="90" t="s">
        <v>152</v>
      </c>
      <c r="U44" s="31"/>
      <c r="V44" s="91">
        <v>23.01</v>
      </c>
      <c r="W44" s="103">
        <f t="shared" ref="W44" si="31">AVERAGE(V44:V45)</f>
        <v>23.17</v>
      </c>
      <c r="X44" s="102">
        <f t="shared" ref="X44" si="32">_xlfn.STDEV.S(V44:V45)</f>
        <v>0.22627416997969291</v>
      </c>
      <c r="Y44" s="92">
        <f t="shared" ref="Y44" si="33">POWER(2,-((W44-G9)-($W$42-$G$7)))</f>
        <v>0.66434290704825427</v>
      </c>
    </row>
    <row r="45" spans="3:25" x14ac:dyDescent="0.35">
      <c r="K45" s="31"/>
      <c r="L45" s="31"/>
      <c r="M45" s="31"/>
      <c r="N45" s="74"/>
      <c r="O45" s="102"/>
      <c r="P45" s="102"/>
      <c r="Q45" s="92"/>
      <c r="S45" s="31"/>
      <c r="T45" s="82"/>
      <c r="U45" s="31"/>
      <c r="V45" s="91">
        <v>23.33</v>
      </c>
      <c r="W45" s="103"/>
      <c r="X45" s="102"/>
      <c r="Y45" s="92"/>
    </row>
    <row r="46" spans="3:25" x14ac:dyDescent="0.35">
      <c r="K46" s="31"/>
      <c r="L46" s="77"/>
      <c r="M46" s="31"/>
      <c r="N46" s="74"/>
      <c r="O46" s="102"/>
      <c r="P46" s="102"/>
      <c r="Q46" s="92"/>
      <c r="S46" s="31"/>
      <c r="T46" s="90" t="s">
        <v>153</v>
      </c>
      <c r="U46" s="31"/>
      <c r="V46" s="91">
        <v>22.3</v>
      </c>
      <c r="W46" s="103">
        <f t="shared" ref="W46" si="34">AVERAGE(V46:V47)</f>
        <v>22.53</v>
      </c>
      <c r="X46" s="102">
        <f t="shared" ref="X46" si="35">_xlfn.STDEV.S(V46:V47)</f>
        <v>0.32526911934581249</v>
      </c>
      <c r="Y46" s="92">
        <f t="shared" ref="Y46" si="36">POWER(2,-((W46-G11)-($W$42-$G$7)))</f>
        <v>1.0352649238413754</v>
      </c>
    </row>
    <row r="47" spans="3:25" x14ac:dyDescent="0.35">
      <c r="K47" s="31"/>
      <c r="L47" s="31"/>
      <c r="M47" s="31"/>
      <c r="N47" s="74"/>
      <c r="O47" s="102"/>
      <c r="P47" s="102"/>
      <c r="Q47" s="92"/>
      <c r="S47" s="31"/>
      <c r="T47" s="82"/>
      <c r="U47" s="31"/>
      <c r="V47" s="91">
        <v>22.76</v>
      </c>
      <c r="W47" s="103"/>
      <c r="X47" s="102"/>
      <c r="Y47" s="92"/>
    </row>
    <row r="48" spans="3:25" x14ac:dyDescent="0.35">
      <c r="K48" s="31"/>
      <c r="L48" s="77"/>
      <c r="M48" s="31"/>
      <c r="N48" s="74"/>
      <c r="O48" s="102"/>
      <c r="P48" s="102"/>
      <c r="Q48" s="92"/>
      <c r="S48" s="31"/>
      <c r="T48" s="90" t="s">
        <v>154</v>
      </c>
      <c r="U48" s="31"/>
      <c r="V48" s="91">
        <v>22.55</v>
      </c>
      <c r="W48" s="103">
        <f t="shared" ref="W48" si="37">AVERAGE(V48:V49)</f>
        <v>22.65</v>
      </c>
      <c r="X48" s="102">
        <f t="shared" ref="X48" si="38">_xlfn.STDEV.S(V48:V49)</f>
        <v>0.141421356237309</v>
      </c>
      <c r="Y48" s="92">
        <f t="shared" ref="Y48" si="39">POWER(2,-((W48-G13)-($W$42-$G$7)))</f>
        <v>1.2701509825387902</v>
      </c>
    </row>
    <row r="49" spans="11:25" x14ac:dyDescent="0.35">
      <c r="K49" s="31"/>
      <c r="L49" s="31"/>
      <c r="M49" s="31"/>
      <c r="N49" s="74"/>
      <c r="O49" s="102"/>
      <c r="P49" s="102"/>
      <c r="Q49" s="92"/>
      <c r="S49" s="31"/>
      <c r="T49" s="82"/>
      <c r="U49" s="31"/>
      <c r="V49" s="91">
        <v>22.75</v>
      </c>
      <c r="W49" s="103"/>
      <c r="X49" s="102"/>
      <c r="Y49" s="92"/>
    </row>
    <row r="50" spans="11:25" x14ac:dyDescent="0.35">
      <c r="K50" s="31"/>
      <c r="L50" s="77"/>
      <c r="M50" s="31"/>
      <c r="N50" s="74"/>
      <c r="O50" s="102"/>
      <c r="P50" s="102"/>
      <c r="Q50" s="92"/>
      <c r="S50" s="31"/>
      <c r="T50" s="90" t="s">
        <v>119</v>
      </c>
      <c r="U50" s="31"/>
      <c r="V50" s="91"/>
      <c r="W50" s="103">
        <f t="shared" ref="W50" si="40">AVERAGE(V50:V51)</f>
        <v>18.07</v>
      </c>
      <c r="X50" s="102" t="e">
        <f t="shared" ref="X50" si="41">_xlfn.STDEV.S(V50:V51)</f>
        <v>#DIV/0!</v>
      </c>
      <c r="Y50" s="92">
        <f t="shared" ref="Y50" si="42">POWER(2,-((W50-G15)-($W$42-$G$7)))</f>
        <v>40.64483144124123</v>
      </c>
    </row>
    <row r="51" spans="11:25" x14ac:dyDescent="0.35">
      <c r="K51" s="31"/>
      <c r="L51" s="31"/>
      <c r="M51" s="31"/>
      <c r="N51" s="74"/>
      <c r="O51" s="102"/>
      <c r="P51" s="102"/>
      <c r="Q51" s="92"/>
      <c r="S51" s="31"/>
      <c r="T51" s="82"/>
      <c r="U51" s="31"/>
      <c r="V51" s="91">
        <v>18.07</v>
      </c>
      <c r="W51" s="103"/>
      <c r="X51" s="102"/>
      <c r="Y51" s="92"/>
    </row>
    <row r="52" spans="11:25" x14ac:dyDescent="0.35">
      <c r="K52" s="31"/>
      <c r="L52" s="77"/>
      <c r="M52" s="31"/>
      <c r="N52" s="74"/>
      <c r="O52" s="102"/>
      <c r="P52" s="102"/>
      <c r="Q52" s="92"/>
      <c r="S52" s="31"/>
      <c r="T52" s="81"/>
      <c r="U52" s="31"/>
      <c r="V52" s="80"/>
      <c r="W52" s="103"/>
      <c r="X52" s="102"/>
      <c r="Y52" s="92"/>
    </row>
    <row r="53" spans="11:25" x14ac:dyDescent="0.35">
      <c r="K53" s="31"/>
      <c r="L53" s="31"/>
      <c r="M53" s="31"/>
      <c r="N53" s="74"/>
      <c r="O53" s="102"/>
      <c r="P53" s="102"/>
      <c r="Q53" s="92"/>
      <c r="S53" s="31"/>
      <c r="T53" s="82"/>
      <c r="U53" s="31"/>
      <c r="V53" s="80"/>
      <c r="W53" s="103"/>
      <c r="X53" s="102"/>
      <c r="Y53" s="92"/>
    </row>
    <row r="54" spans="11:25" x14ac:dyDescent="0.35">
      <c r="S54" s="31"/>
      <c r="T54" s="81"/>
      <c r="U54" s="31"/>
      <c r="V54" s="80"/>
      <c r="W54" s="103"/>
      <c r="X54" s="102"/>
      <c r="Y54" s="92"/>
    </row>
    <row r="55" spans="11:25" x14ac:dyDescent="0.35">
      <c r="S55" s="31"/>
      <c r="T55" s="82"/>
      <c r="U55" s="31"/>
      <c r="V55" s="80"/>
      <c r="W55" s="103"/>
      <c r="X55" s="102"/>
      <c r="Y55" s="92"/>
    </row>
    <row r="56" spans="11:25" x14ac:dyDescent="0.35">
      <c r="T56" s="81"/>
      <c r="V56" s="80"/>
      <c r="W56" s="103"/>
      <c r="X56" s="102"/>
      <c r="Y56" s="92"/>
    </row>
    <row r="57" spans="11:25" x14ac:dyDescent="0.35">
      <c r="V57" s="80"/>
      <c r="W57" s="103"/>
      <c r="X57" s="102"/>
      <c r="Y57" s="92"/>
    </row>
  </sheetData>
  <mergeCells count="186"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25:W26"/>
    <mergeCell ref="X25:X26"/>
    <mergeCell ref="Y25:Y26"/>
    <mergeCell ref="O25:O26"/>
    <mergeCell ref="P25:P26"/>
    <mergeCell ref="Q25:Q26"/>
    <mergeCell ref="W17:W18"/>
    <mergeCell ref="X17:X18"/>
    <mergeCell ref="Y17:Y18"/>
    <mergeCell ref="W19:W20"/>
    <mergeCell ref="X19:X20"/>
    <mergeCell ref="Y19:Y20"/>
    <mergeCell ref="O21:O22"/>
    <mergeCell ref="P21:P22"/>
    <mergeCell ref="Q21:Q22"/>
    <mergeCell ref="W21:W22"/>
    <mergeCell ref="X21:X22"/>
    <mergeCell ref="Y21:Y22"/>
    <mergeCell ref="W13:W14"/>
    <mergeCell ref="X13:X14"/>
    <mergeCell ref="Y13:Y14"/>
    <mergeCell ref="W15:W16"/>
    <mergeCell ref="X15:X16"/>
    <mergeCell ref="Y15:Y16"/>
    <mergeCell ref="O19:O20"/>
    <mergeCell ref="P19:P20"/>
    <mergeCell ref="Q19:Q20"/>
    <mergeCell ref="O17:O18"/>
    <mergeCell ref="P17:P18"/>
    <mergeCell ref="Q17:Q18"/>
    <mergeCell ref="W7:W8"/>
    <mergeCell ref="X7:X8"/>
    <mergeCell ref="Y7:Y8"/>
    <mergeCell ref="W9:W10"/>
    <mergeCell ref="X9:X10"/>
    <mergeCell ref="Y9:Y10"/>
    <mergeCell ref="W11:W12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X11:X12"/>
    <mergeCell ref="Y11:Y12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2021-05-05T05:52:15Z</cp:lastPrinted>
  <dcterms:created xsi:type="dcterms:W3CDTF">2013-11-26T14:41:44Z</dcterms:created>
  <dcterms:modified xsi:type="dcterms:W3CDTF">2023-05-02T16:25:27Z</dcterms:modified>
</cp:coreProperties>
</file>