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S11" i="1" l="1"/>
  <c r="P11" i="1"/>
  <c r="P16" i="1" l="1"/>
  <c r="P15" i="1"/>
  <c r="Q14" i="1"/>
  <c r="P14" i="1"/>
  <c r="R17" i="1"/>
  <c r="R16" i="1"/>
  <c r="Q16" i="1"/>
  <c r="R15" i="1"/>
  <c r="Q15" i="1"/>
  <c r="R14" i="1"/>
  <c r="R18" i="1" s="1"/>
  <c r="Q17" i="1"/>
  <c r="P17" i="1"/>
  <c r="Q18" i="1" l="1"/>
  <c r="P18" i="1"/>
  <c r="P43" i="1" l="1"/>
  <c r="S35" i="1" l="1"/>
  <c r="V35" i="1"/>
  <c r="U33" i="1"/>
  <c r="S8" i="1"/>
  <c r="L30" i="1"/>
  <c r="M30" i="1" s="1"/>
  <c r="X8" i="1" s="1"/>
  <c r="L27" i="1"/>
  <c r="M27" i="1" s="1"/>
  <c r="U35" i="1" s="1"/>
  <c r="L24" i="1"/>
  <c r="M24" i="1" s="1"/>
  <c r="V8" i="1" s="1"/>
  <c r="L29" i="1"/>
  <c r="M29" i="1" s="1"/>
  <c r="X7" i="1" s="1"/>
  <c r="L26" i="1"/>
  <c r="M26" i="1" s="1"/>
  <c r="W7" i="1" s="1"/>
  <c r="L23" i="1"/>
  <c r="M23" i="1" s="1"/>
  <c r="R34" i="1" s="1"/>
  <c r="L28" i="1"/>
  <c r="M28" i="1" s="1"/>
  <c r="X6" i="1" s="1"/>
  <c r="L25" i="1"/>
  <c r="M25" i="1" s="1"/>
  <c r="L22" i="1"/>
  <c r="M22" i="1" s="1"/>
  <c r="V6" i="1" s="1"/>
  <c r="L21" i="1"/>
  <c r="M21" i="1" s="1"/>
  <c r="U8" i="1" s="1"/>
  <c r="L18" i="1"/>
  <c r="M18" i="1" s="1"/>
  <c r="T35" i="1" s="1"/>
  <c r="L15" i="1"/>
  <c r="M15" i="1" s="1"/>
  <c r="Q35" i="1" s="1"/>
  <c r="L20" i="1"/>
  <c r="M20" i="1" s="1"/>
  <c r="U7" i="1" s="1"/>
  <c r="L17" i="1"/>
  <c r="M17" i="1" s="1"/>
  <c r="T34" i="1" s="1"/>
  <c r="L14" i="1"/>
  <c r="M14" i="1" s="1"/>
  <c r="S7" i="1" s="1"/>
  <c r="L19" i="1"/>
  <c r="M19" i="1" s="1"/>
  <c r="U6" i="1" s="1"/>
  <c r="L16" i="1"/>
  <c r="M16" i="1" s="1"/>
  <c r="T6" i="1" s="1"/>
  <c r="L13" i="1"/>
  <c r="M13" i="1" s="1"/>
  <c r="S6" i="1" s="1"/>
  <c r="S9" i="1" s="1"/>
  <c r="L12" i="1"/>
  <c r="M12" i="1" s="1"/>
  <c r="R8" i="1" s="1"/>
  <c r="L9" i="1"/>
  <c r="M9" i="1" s="1"/>
  <c r="Q8" i="1" s="1"/>
  <c r="L6" i="1"/>
  <c r="M6" i="1" s="1"/>
  <c r="P8" i="1" s="1"/>
  <c r="L11" i="1"/>
  <c r="M11" i="1" s="1"/>
  <c r="R7" i="1" s="1"/>
  <c r="L8" i="1"/>
  <c r="M8" i="1" s="1"/>
  <c r="Q7" i="1" s="1"/>
  <c r="L5" i="1"/>
  <c r="M5" i="1" s="1"/>
  <c r="P34" i="1" s="1"/>
  <c r="L10" i="1"/>
  <c r="M10" i="1" s="1"/>
  <c r="L7" i="1"/>
  <c r="M7" i="1" s="1"/>
  <c r="Q6" i="1" s="1"/>
  <c r="L4" i="1"/>
  <c r="M4" i="1" s="1"/>
  <c r="P33" i="1" s="1"/>
  <c r="P7" i="1" l="1"/>
  <c r="X33" i="1"/>
  <c r="X36" i="1" s="1"/>
  <c r="U34" i="1"/>
  <c r="T8" i="1"/>
  <c r="R35" i="1"/>
  <c r="Q34" i="1"/>
  <c r="Q37" i="1" s="1"/>
  <c r="Q33" i="1"/>
  <c r="T7" i="1"/>
  <c r="T9" i="1" s="1"/>
  <c r="R6" i="1"/>
  <c r="V34" i="1"/>
  <c r="T37" i="1"/>
  <c r="P6" i="1"/>
  <c r="W8" i="1"/>
  <c r="S33" i="1"/>
  <c r="W33" i="1"/>
  <c r="X35" i="1"/>
  <c r="P35" i="1"/>
  <c r="P37" i="1" s="1"/>
  <c r="W34" i="1"/>
  <c r="S34" i="1"/>
  <c r="S36" i="1" s="1"/>
  <c r="V7" i="1"/>
  <c r="U37" i="1"/>
  <c r="T33" i="1"/>
  <c r="W35" i="1"/>
  <c r="V33" i="1"/>
  <c r="V37" i="1" s="1"/>
  <c r="R33" i="1"/>
  <c r="R37" i="1" s="1"/>
  <c r="X34" i="1"/>
  <c r="W6" i="1"/>
  <c r="V36" i="1"/>
  <c r="R36" i="1"/>
  <c r="U36" i="1"/>
  <c r="P36" i="1"/>
  <c r="T36" i="1"/>
  <c r="V9" i="1"/>
  <c r="V10" i="1"/>
  <c r="U10" i="1"/>
  <c r="U9" i="1"/>
  <c r="X10" i="1"/>
  <c r="S10" i="1"/>
  <c r="T10" i="1"/>
  <c r="X9" i="1"/>
  <c r="P10" i="1"/>
  <c r="P9" i="1"/>
  <c r="W9" i="1" l="1"/>
  <c r="Q36" i="1"/>
  <c r="W37" i="1"/>
  <c r="S37" i="1"/>
  <c r="X37" i="1"/>
  <c r="W10" i="1"/>
  <c r="W36" i="1"/>
  <c r="Q10" i="1"/>
  <c r="Q9" i="1"/>
  <c r="Q43" i="1" s="1"/>
  <c r="R9" i="1"/>
  <c r="R43" i="1" s="1"/>
  <c r="R10" i="1"/>
  <c r="P42" i="1"/>
  <c r="R42" i="1" l="1"/>
  <c r="Q42" i="1"/>
</calcChain>
</file>

<file path=xl/sharedStrings.xml><?xml version="1.0" encoding="utf-8"?>
<sst xmlns="http://schemas.openxmlformats.org/spreadsheetml/2006/main" count="213" uniqueCount="61">
  <si>
    <t>Sample Ids</t>
  </si>
  <si>
    <t>iPSC clone</t>
  </si>
  <si>
    <t>Cryopreseration medium</t>
  </si>
  <si>
    <t>Aliquot name</t>
  </si>
  <si>
    <t>Yield viable cells initial</t>
  </si>
  <si>
    <t>Viable cells/ml</t>
  </si>
  <si>
    <t>Total cells/ml</t>
  </si>
  <si>
    <t>%Viability</t>
  </si>
  <si>
    <t>Volume (ml)</t>
  </si>
  <si>
    <t>Yield viable cells post-incubation</t>
  </si>
  <si>
    <t>recovery (%)</t>
  </si>
  <si>
    <t>iPSC samples</t>
  </si>
  <si>
    <t>G-Cl7</t>
  </si>
  <si>
    <t>H-Cl14</t>
  </si>
  <si>
    <t>COLL-C2-Cl3</t>
  </si>
  <si>
    <t>S1</t>
  </si>
  <si>
    <t>CS10</t>
  </si>
  <si>
    <t>N1</t>
  </si>
  <si>
    <t>Cryoprotectant</t>
  </si>
  <si>
    <t>IRI-A</t>
  </si>
  <si>
    <t>IRI-B</t>
  </si>
  <si>
    <t>S2</t>
  </si>
  <si>
    <t>Replicate 1</t>
  </si>
  <si>
    <t>S3</t>
  </si>
  <si>
    <t>Replicate 2</t>
  </si>
  <si>
    <t>S4</t>
  </si>
  <si>
    <t>N2</t>
  </si>
  <si>
    <t>Replicate 3</t>
  </si>
  <si>
    <t>S5</t>
  </si>
  <si>
    <t>Mean</t>
  </si>
  <si>
    <t>S6</t>
  </si>
  <si>
    <t>SD</t>
  </si>
  <si>
    <t>S7</t>
  </si>
  <si>
    <t>RNAseq</t>
  </si>
  <si>
    <t>S8</t>
  </si>
  <si>
    <t>S9</t>
  </si>
  <si>
    <t>For ALL iPSC samples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</si>
  <si>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</si>
  <si>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</si>
  <si>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</si>
  <si>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</si>
  <si>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</si>
  <si>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</si>
  <si>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</si>
  <si>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</si>
  <si>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</si>
  <si>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</si>
  <si>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</si>
  <si>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</si>
  <si>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</si>
  <si>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</si>
  <si>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</si>
  <si>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</si>
  <si>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</si>
  <si>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</si>
  <si>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iPSC-1</t>
  </si>
  <si>
    <t>iPSC-2</t>
  </si>
  <si>
    <t>iPSC-3</t>
  </si>
  <si>
    <t>iPSC-4</t>
  </si>
  <si>
    <t>iPSC-5</t>
  </si>
  <si>
    <t>iPSC-6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</si>
</sst>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E+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1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/>
    <xf numFmtId="165" fontId="0" fillId="0" borderId="1" xfId="0" applyNumberFormat="1" applyBorder="1"/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4" xfId="0" applyFill="1" applyBorder="1"/>
    <xf numFmtId="11" fontId="0" fillId="0" borderId="4" xfId="0" applyNumberFormat="1" applyBorder="1"/>
    <xf numFmtId="164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2" fontId="0" fillId="0" borderId="5" xfId="0" applyNumberFormat="1" applyBorder="1"/>
    <xf numFmtId="0" fontId="0" fillId="3" borderId="6" xfId="0" applyFill="1" applyBorder="1"/>
    <xf numFmtId="2" fontId="0" fillId="0" borderId="7" xfId="0" applyNumberFormat="1" applyBorder="1"/>
    <xf numFmtId="0" fontId="0" fillId="3" borderId="8" xfId="0" applyFill="1" applyBorder="1"/>
    <xf numFmtId="0" fontId="0" fillId="3" borderId="9" xfId="0" applyFill="1" applyBorder="1"/>
    <xf numFmtId="11" fontId="0" fillId="0" borderId="9" xfId="0" applyNumberFormat="1" applyBorder="1"/>
    <xf numFmtId="164" fontId="2" fillId="0" borderId="9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0" fillId="0" borderId="9" xfId="0" applyBorder="1"/>
    <xf numFmtId="164" fontId="0" fillId="0" borderId="9" xfId="0" applyNumberFormat="1" applyBorder="1"/>
    <xf numFmtId="2" fontId="0" fillId="0" borderId="10" xfId="0" applyNumberFormat="1" applyBorder="1"/>
    <xf numFmtId="165" fontId="0" fillId="0" borderId="0" xfId="0" applyNumberFormat="1" applyBorder="1"/>
    <xf numFmtId="0" fontId="0" fillId="2" borderId="1" xfId="0" applyFill="1" applyBorder="1" applyAlignment="1"/>
    <xf numFmtId="0" fontId="0" fillId="2" borderId="11" xfId="0" applyFill="1" applyBorder="1" applyAlignment="1"/>
    <xf numFmtId="165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Sheet1!$P$43:$R$43</c:f>
                <c:numCache>
                  <c:formatCode>General</c:formatCode>
                  <c:ptCount val="3"/>
                  <c:pt idx="0">
                    <c:v>9.6589491517263166</c:v>
                  </c:pt>
                  <c:pt idx="1">
                    <c:v>11.569349126265518</c:v>
                  </c:pt>
                  <c:pt idx="2">
                    <c:v>10.889288979307539</c:v>
                  </c:pt>
                </c:numCache>
              </c:numRef>
            </c:plus>
            <c:minus>
              <c:numRef>
                <c:f>Sheet1!$P$43:$R$43</c:f>
                <c:numCache>
                  <c:formatCode>General</c:formatCode>
                  <c:ptCount val="3"/>
                  <c:pt idx="0">
                    <c:v>9.6589491517263166</c:v>
                  </c:pt>
                  <c:pt idx="1">
                    <c:v>11.569349126265518</c:v>
                  </c:pt>
                  <c:pt idx="2">
                    <c:v>10.889288979307539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Sheet1!$P$41:$R$41</c:f>
              <c:strCache>
                <c:ptCount val="3"/>
                <c:pt idx="0">
                  <c:v>CS10</c:v>
                </c:pt>
                <c:pt idx="1">
                  <c:v>IRI-A</c:v>
                </c:pt>
                <c:pt idx="2">
                  <c:v>IRI-B</c:v>
                </c:pt>
              </c:strCache>
            </c:strRef>
          </c:cat>
          <c:val>
            <c:numRef>
              <c:f>Sheet1!$P$42:$R$42</c:f>
              <c:numCache>
                <c:formatCode>0.0</c:formatCode>
                <c:ptCount val="3"/>
                <c:pt idx="0">
                  <c:v>51.237067378761544</c:v>
                </c:pt>
                <c:pt idx="1">
                  <c:v>64.094321832603455</c:v>
                </c:pt>
                <c:pt idx="2">
                  <c:v>49.160045752989731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5-4C02-BF6B-E29930AE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531424"/>
        <c:axId val="616526176"/>
      </c:barChart>
      <c:catAx>
        <c:axId val="6165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526176"/>
        <c:crosses val="autoZero"/>
        <c:auto val="1"/>
        <c:lblAlgn val="ctr"/>
        <c:lblOffset val="100"/>
        <c:noMultiLvlLbl val="0"/>
      </c:catAx>
      <c:valAx>
        <c:axId val="6165261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5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Sheet1!$P$37:$X$37</c:f>
                <c:numCache>
                  <c:formatCode>General</c:formatCode>
                  <c:ptCount val="9"/>
                  <c:pt idx="0">
                    <c:v>5.9597044020275254</c:v>
                  </c:pt>
                  <c:pt idx="1">
                    <c:v>3.3364018470699763</c:v>
                  </c:pt>
                  <c:pt idx="2">
                    <c:v>10.06931646038665</c:v>
                  </c:pt>
                  <c:pt idx="3">
                    <c:v>11.472983030175294</c:v>
                  </c:pt>
                  <c:pt idx="4">
                    <c:v>7.6462923656899697</c:v>
                  </c:pt>
                  <c:pt idx="5">
                    <c:v>8.0578512396694517</c:v>
                  </c:pt>
                  <c:pt idx="6">
                    <c:v>10.257947410237197</c:v>
                  </c:pt>
                  <c:pt idx="7">
                    <c:v>16.827883990247724</c:v>
                  </c:pt>
                  <c:pt idx="8">
                    <c:v>13.669425466418385</c:v>
                  </c:pt>
                </c:numCache>
              </c:numRef>
            </c:plus>
            <c:minus>
              <c:numRef>
                <c:f>Sheet1!$P$37:$X$37</c:f>
                <c:numCache>
                  <c:formatCode>General</c:formatCode>
                  <c:ptCount val="9"/>
                  <c:pt idx="0">
                    <c:v>5.9597044020275254</c:v>
                  </c:pt>
                  <c:pt idx="1">
                    <c:v>3.3364018470699763</c:v>
                  </c:pt>
                  <c:pt idx="2">
                    <c:v>10.06931646038665</c:v>
                  </c:pt>
                  <c:pt idx="3">
                    <c:v>11.472983030175294</c:v>
                  </c:pt>
                  <c:pt idx="4">
                    <c:v>7.6462923656899697</c:v>
                  </c:pt>
                  <c:pt idx="5">
                    <c:v>8.0578512396694517</c:v>
                  </c:pt>
                  <c:pt idx="6">
                    <c:v>10.257947410237197</c:v>
                  </c:pt>
                  <c:pt idx="7">
                    <c:v>16.827883990247724</c:v>
                  </c:pt>
                  <c:pt idx="8">
                    <c:v>13.669425466418385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Sheet1!$P$31:$X$32</c:f>
              <c:multiLvlStrCache>
                <c:ptCount val="9"/>
                <c:lvl>
                  <c:pt idx="0">
                    <c:v>iPSC-1</c:v>
                  </c:pt>
                  <c:pt idx="1">
                    <c:v>iPSC-2</c:v>
                  </c:pt>
                  <c:pt idx="2">
                    <c:v>iPSC-3</c:v>
                  </c:pt>
                  <c:pt idx="3">
                    <c:v>iPSC-1</c:v>
                  </c:pt>
                  <c:pt idx="4">
                    <c:v>iPSC-2</c:v>
                  </c:pt>
                  <c:pt idx="5">
                    <c:v>iPSC-3</c:v>
                  </c:pt>
                  <c:pt idx="6">
                    <c:v>iPSC-1</c:v>
                  </c:pt>
                  <c:pt idx="7">
                    <c:v>iPSC-2</c:v>
                  </c:pt>
                  <c:pt idx="8">
                    <c:v>iPSC-3</c:v>
                  </c:pt>
                </c:lvl>
                <c:lvl>
                  <c:pt idx="0">
                    <c:v>CS10</c:v>
                  </c:pt>
                  <c:pt idx="3">
                    <c:v>IRI-A</c:v>
                  </c:pt>
                  <c:pt idx="6">
                    <c:v>IRI-B</c:v>
                  </c:pt>
                </c:lvl>
              </c:multiLvlStrCache>
            </c:multiLvlStrRef>
          </c:cat>
          <c:val>
            <c:numRef>
              <c:f>Sheet1!$P$36:$X$36</c:f>
              <c:numCache>
                <c:formatCode>0.0</c:formatCode>
                <c:ptCount val="9"/>
                <c:pt idx="0">
                  <c:v>60.869565217391305</c:v>
                </c:pt>
                <c:pt idx="1">
                  <c:v>51.289754457919976</c:v>
                </c:pt>
                <c:pt idx="2">
                  <c:v>41.55188246097336</c:v>
                </c:pt>
                <c:pt idx="3">
                  <c:v>76.740125240847775</c:v>
                </c:pt>
                <c:pt idx="4">
                  <c:v>54.041462846494291</c:v>
                </c:pt>
                <c:pt idx="5">
                  <c:v>61.501377410468308</c:v>
                </c:pt>
                <c:pt idx="6">
                  <c:v>51.527134773662546</c:v>
                </c:pt>
                <c:pt idx="7">
                  <c:v>58.671092476123924</c:v>
                </c:pt>
                <c:pt idx="8">
                  <c:v>37.281910009182731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C-4C8B-90E0-3962BB8E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952848"/>
        <c:axId val="610953176"/>
      </c:barChart>
      <c:catAx>
        <c:axId val="6109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53176"/>
        <c:crosses val="autoZero"/>
        <c:auto val="1"/>
        <c:lblAlgn val="ctr"/>
        <c:lblOffset val="100"/>
        <c:noMultiLvlLbl val="0"/>
      </c:catAx>
      <c:valAx>
        <c:axId val="61095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5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Sheet1!$P$10:$X$10</c:f>
                <c:numCache>
                  <c:formatCode>General</c:formatCode>
                  <c:ptCount val="9"/>
                  <c:pt idx="0">
                    <c:v>5.9597044020275254</c:v>
                  </c:pt>
                  <c:pt idx="1">
                    <c:v>11.472983030175294</c:v>
                  </c:pt>
                  <c:pt idx="2">
                    <c:v>10.257947410237197</c:v>
                  </c:pt>
                  <c:pt idx="3">
                    <c:v>3.3364018470699763</c:v>
                  </c:pt>
                  <c:pt idx="4">
                    <c:v>7.6462923656899697</c:v>
                  </c:pt>
                  <c:pt idx="5">
                    <c:v>16.827883990247724</c:v>
                  </c:pt>
                  <c:pt idx="6">
                    <c:v>10.06931646038665</c:v>
                  </c:pt>
                  <c:pt idx="7">
                    <c:v>8.0578512396694517</c:v>
                  </c:pt>
                  <c:pt idx="8">
                    <c:v>13.669425466418385</c:v>
                  </c:pt>
                </c:numCache>
              </c:numRef>
            </c:plus>
            <c:minus>
              <c:numRef>
                <c:f>Sheet1!$P$10:$X$10</c:f>
                <c:numCache>
                  <c:formatCode>General</c:formatCode>
                  <c:ptCount val="9"/>
                  <c:pt idx="0">
                    <c:v>5.9597044020275254</c:v>
                  </c:pt>
                  <c:pt idx="1">
                    <c:v>11.472983030175294</c:v>
                  </c:pt>
                  <c:pt idx="2">
                    <c:v>10.257947410237197</c:v>
                  </c:pt>
                  <c:pt idx="3">
                    <c:v>3.3364018470699763</c:v>
                  </c:pt>
                  <c:pt idx="4">
                    <c:v>7.6462923656899697</c:v>
                  </c:pt>
                  <c:pt idx="5">
                    <c:v>16.827883990247724</c:v>
                  </c:pt>
                  <c:pt idx="6">
                    <c:v>10.06931646038665</c:v>
                  </c:pt>
                  <c:pt idx="7">
                    <c:v>8.0578512396694517</c:v>
                  </c:pt>
                  <c:pt idx="8">
                    <c:v>13.669425466418385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multiLvlStrRef>
              <c:f>Sheet1!$P$4:$X$5</c:f>
              <c:multiLvlStrCache>
                <c:ptCount val="9"/>
                <c:lvl>
                  <c:pt idx="0">
                    <c:v>CS10</c:v>
                  </c:pt>
                  <c:pt idx="1">
                    <c:v>IRI-A</c:v>
                  </c:pt>
                  <c:pt idx="2">
                    <c:v>IRI-B</c:v>
                  </c:pt>
                  <c:pt idx="3">
                    <c:v>CS10</c:v>
                  </c:pt>
                  <c:pt idx="4">
                    <c:v>IRI-A</c:v>
                  </c:pt>
                  <c:pt idx="5">
                    <c:v>IRI-B</c:v>
                  </c:pt>
                  <c:pt idx="6">
                    <c:v>CS10</c:v>
                  </c:pt>
                  <c:pt idx="7">
                    <c:v>IRI-A</c:v>
                  </c:pt>
                  <c:pt idx="8">
                    <c:v>IRI-B</c:v>
                  </c:pt>
                </c:lvl>
                <c:lvl>
                  <c:pt idx="0">
                    <c:v>iPSC-4</c:v>
                  </c:pt>
                  <c:pt idx="3">
                    <c:v>iPSC-5</c:v>
                  </c:pt>
                  <c:pt idx="6">
                    <c:v>iPSC-6</c:v>
                  </c:pt>
                </c:lvl>
              </c:multiLvlStrCache>
            </c:multiLvlStrRef>
          </c:cat>
          <c:val>
            <c:numRef>
              <c:f>Sheet1!$P$9:$X$9</c:f>
              <c:numCache>
                <c:formatCode>0.0</c:formatCode>
                <c:ptCount val="9"/>
                <c:pt idx="0">
                  <c:v>60.869565217391305</c:v>
                </c:pt>
                <c:pt idx="1">
                  <c:v>76.740125240847775</c:v>
                </c:pt>
                <c:pt idx="2">
                  <c:v>51.527134773662546</c:v>
                </c:pt>
                <c:pt idx="3">
                  <c:v>51.289754457919976</c:v>
                </c:pt>
                <c:pt idx="4">
                  <c:v>54.041462846494291</c:v>
                </c:pt>
                <c:pt idx="5">
                  <c:v>58.671092476123924</c:v>
                </c:pt>
                <c:pt idx="6">
                  <c:v>41.55188246097336</c:v>
                </c:pt>
                <c:pt idx="7">
                  <c:v>61.501377410468308</c:v>
                </c:pt>
                <c:pt idx="8">
                  <c:v>37.281910009182731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6-455C-8072-EE3A25A0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5880"/>
        <c:axId val="246128504"/>
      </c:barChart>
      <c:catAx>
        <c:axId val="24612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28504"/>
        <c:crosses val="autoZero"/>
        <c:auto val="1"/>
        <c:lblAlgn val="ctr"/>
        <c:lblOffset val="100"/>
        <c:noMultiLvlLbl val="0"/>
      </c:catAx>
      <c:valAx>
        <c:axId val="24612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Recovery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2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504826</xdr:colOff>
      <xdr:row>44</xdr:row>
      <xdr:rowOff>66675</xdr:rowOff>
    </xdr:from>
    <xdr:to>
      <xdr:col>18</xdr:col>
      <xdr:colOff>1</xdr:colOff>
      <xdr:row>55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190499</xdr:colOff>
      <xdr:row>28</xdr:row>
      <xdr:rowOff>66674</xdr:rowOff>
    </xdr:from>
    <xdr:to>
      <xdr:col>30</xdr:col>
      <xdr:colOff>219074</xdr:colOff>
      <xdr:row>39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466724</xdr:colOff>
      <xdr:row>0</xdr:row>
      <xdr:rowOff>180975</xdr:rowOff>
    </xdr:from>
    <xdr:to>
      <xdr:col>34</xdr:col>
      <xdr:colOff>514349</xdr:colOff>
      <xdr:row>15</xdr:row>
      <xdr:rowOff>180974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tabSelected="1" topLeftCell="O1" workbookViewId="0">
      <selection activeCell="V12" sqref="V12"/>
    </sheetView>
  </sheetViews>
  <sheetFormatPr defaultRowHeight="14.4" x14ac:dyDescent="0.3"/>
  <cols>
    <col min="2" max="2" width="10" bestFit="1" customWidth="1"/>
    <col min="3" max="3" width="10" customWidth="1"/>
    <col min="4" max="4" width="11.109375" bestFit="1" customWidth="1"/>
    <col min="5" max="5" width="13.44140625" customWidth="1"/>
    <col min="6" max="6" width="7.6640625" customWidth="1"/>
    <col min="7" max="7" width="11.6640625" customWidth="1"/>
    <col min="8" max="8" width="13.33203125" bestFit="1" customWidth="1"/>
    <col min="9" max="9" width="12.33203125" bestFit="1" customWidth="1"/>
    <col min="10" max="10" width="10" bestFit="1" customWidth="1"/>
    <col min="11" max="11" width="8" bestFit="1" customWidth="1"/>
    <col min="12" max="12" width="15.88671875" bestFit="1" customWidth="1"/>
    <col min="13" max="13" width="8.6640625" bestFit="1" customWidth="1"/>
    <col min="15" max="15" width="11.88671875" bestFit="1" customWidth="1"/>
  </cols>
  <sheetData>
    <row r="3" spans="2:24" ht="29.4" thickBot="1" x14ac:dyDescent="0.35">
      <c r="B3" s="10" t="s">
        <v>0</v>
      </c>
      <c r="C3" s="10"/>
      <c r="D3" s="11" t="s">
        <v>1</v>
      </c>
      <c r="E3" s="11" t="s">
        <v>2</v>
      </c>
      <c r="F3" s="11" t="s">
        <v>3</v>
      </c>
      <c r="G3" s="11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1" t="s">
        <v>9</v>
      </c>
      <c r="M3" s="11" t="s">
        <v>10</v>
      </c>
      <c r="O3" s="1" t="s">
        <v>11</v>
      </c>
      <c r="P3" s="35" t="s">
        <v>12</v>
      </c>
      <c r="Q3" s="35"/>
      <c r="R3" s="35"/>
      <c r="S3" s="35" t="s">
        <v>13</v>
      </c>
      <c r="T3" s="35"/>
      <c r="U3" s="35"/>
      <c r="V3" s="35" t="s">
        <v>14</v>
      </c>
      <c r="W3" s="35"/>
      <c r="X3" s="35"/>
    </row>
    <row r="4" spans="2:24" x14ac:dyDescent="0.3">
      <c r="B4" s="13" t="s">
        <v>15</v>
      </c>
      <c r="C4" s="14" t="s">
        <v>55</v>
      </c>
      <c r="D4" s="14" t="s">
        <v>12</v>
      </c>
      <c r="E4" s="14" t="s">
        <v>16</v>
      </c>
      <c r="F4" s="14" t="s">
        <v>17</v>
      </c>
      <c r="G4" s="15">
        <v>1104000</v>
      </c>
      <c r="H4" s="16">
        <v>747000</v>
      </c>
      <c r="I4" s="16">
        <v>870000</v>
      </c>
      <c r="J4" s="17">
        <v>85.9</v>
      </c>
      <c r="K4" s="18">
        <v>1</v>
      </c>
      <c r="L4" s="19">
        <f>H4*K4</f>
        <v>747000</v>
      </c>
      <c r="M4" s="20">
        <f>(L4/G4)*100</f>
        <v>67.66304347826086</v>
      </c>
      <c r="O4" s="1"/>
      <c r="P4" s="36" t="s">
        <v>58</v>
      </c>
      <c r="Q4" s="37"/>
      <c r="R4" s="38"/>
      <c r="S4" s="36" t="s">
        <v>59</v>
      </c>
      <c r="T4" s="37"/>
      <c r="U4" s="38"/>
      <c r="V4" s="36" t="s">
        <v>60</v>
      </c>
      <c r="W4" s="37"/>
      <c r="X4" s="38"/>
    </row>
    <row r="5" spans="2:24" x14ac:dyDescent="0.3">
      <c r="B5" s="21" t="s">
        <v>25</v>
      </c>
      <c r="C5" s="2" t="s">
        <v>55</v>
      </c>
      <c r="D5" s="2" t="s">
        <v>12</v>
      </c>
      <c r="E5" s="2" t="s">
        <v>16</v>
      </c>
      <c r="F5" s="2" t="s">
        <v>26</v>
      </c>
      <c r="G5" s="3">
        <v>1104000</v>
      </c>
      <c r="H5" s="4">
        <v>624000</v>
      </c>
      <c r="I5" s="4">
        <v>760000</v>
      </c>
      <c r="J5" s="5">
        <v>82.1</v>
      </c>
      <c r="K5" s="6">
        <v>1</v>
      </c>
      <c r="L5" s="7">
        <f>H5*K5</f>
        <v>624000</v>
      </c>
      <c r="M5" s="22">
        <f>(L5/G5)*100</f>
        <v>56.521739130434781</v>
      </c>
      <c r="O5" s="1" t="s">
        <v>18</v>
      </c>
      <c r="P5" s="1" t="s">
        <v>16</v>
      </c>
      <c r="Q5" s="1" t="s">
        <v>19</v>
      </c>
      <c r="R5" s="1" t="s">
        <v>20</v>
      </c>
      <c r="S5" s="1" t="s">
        <v>16</v>
      </c>
      <c r="T5" s="1" t="s">
        <v>19</v>
      </c>
      <c r="U5" s="1" t="s">
        <v>20</v>
      </c>
      <c r="V5" s="1" t="s">
        <v>16</v>
      </c>
      <c r="W5" s="1" t="s">
        <v>19</v>
      </c>
      <c r="X5" s="1" t="s">
        <v>20</v>
      </c>
    </row>
    <row r="6" spans="2:24" x14ac:dyDescent="0.3">
      <c r="B6" s="21" t="s">
        <v>32</v>
      </c>
      <c r="C6" s="2" t="s">
        <v>55</v>
      </c>
      <c r="D6" s="2" t="s">
        <v>12</v>
      </c>
      <c r="E6" s="2" t="s">
        <v>16</v>
      </c>
      <c r="F6" s="2" t="s">
        <v>33</v>
      </c>
      <c r="G6" s="3">
        <v>1104000</v>
      </c>
      <c r="H6" s="4">
        <v>645000</v>
      </c>
      <c r="I6" s="4">
        <v>798000</v>
      </c>
      <c r="J6" s="5">
        <v>80.8</v>
      </c>
      <c r="K6" s="6">
        <v>1</v>
      </c>
      <c r="L6" s="7">
        <f>H6*K6</f>
        <v>645000</v>
      </c>
      <c r="M6" s="22">
        <f>(L6/G6)*100</f>
        <v>58.423913043478258</v>
      </c>
      <c r="O6" s="8" t="s">
        <v>22</v>
      </c>
      <c r="P6" s="9">
        <f>M4</f>
        <v>67.66304347826086</v>
      </c>
      <c r="Q6" s="9">
        <f>M7</f>
        <v>79.841040462427742</v>
      </c>
      <c r="R6" s="9">
        <f>M10</f>
        <v>39.801311728395063</v>
      </c>
      <c r="S6" s="9">
        <f>M13</f>
        <v>49.722325628985246</v>
      </c>
      <c r="T6" s="9">
        <f>M16</f>
        <v>62.456324248777086</v>
      </c>
      <c r="U6" s="9">
        <f>M19</f>
        <v>77.917540181691123</v>
      </c>
      <c r="V6" s="9">
        <f>M22</f>
        <v>52.548209366391177</v>
      </c>
      <c r="W6" s="9">
        <f>M25</f>
        <v>69.559228650137726</v>
      </c>
      <c r="X6" s="9">
        <f>M28</f>
        <v>26.377410468319557</v>
      </c>
    </row>
    <row r="7" spans="2:24" x14ac:dyDescent="0.3">
      <c r="B7" s="21" t="s">
        <v>21</v>
      </c>
      <c r="C7" s="2" t="s">
        <v>55</v>
      </c>
      <c r="D7" s="2" t="s">
        <v>12</v>
      </c>
      <c r="E7" s="2" t="s">
        <v>19</v>
      </c>
      <c r="F7" s="2" t="s">
        <v>17</v>
      </c>
      <c r="G7" s="3">
        <v>1107200</v>
      </c>
      <c r="H7" s="4">
        <v>884000</v>
      </c>
      <c r="I7" s="4">
        <v>1040000</v>
      </c>
      <c r="J7" s="5">
        <v>84.9</v>
      </c>
      <c r="K7" s="6">
        <v>1</v>
      </c>
      <c r="L7" s="7">
        <f t="shared" ref="L7:L30" si="0">H7*K7</f>
        <v>884000</v>
      </c>
      <c r="M7" s="22">
        <f t="shared" ref="M7:M30" si="1">(L7/G7)*100</f>
        <v>79.841040462427742</v>
      </c>
      <c r="O7" s="8" t="s">
        <v>24</v>
      </c>
      <c r="P7" s="9">
        <f>M5</f>
        <v>56.521739130434781</v>
      </c>
      <c r="Q7" s="9">
        <f>M8</f>
        <v>86.343930635838149</v>
      </c>
      <c r="R7" s="9">
        <f>M11</f>
        <v>58.840663580246918</v>
      </c>
      <c r="S7" s="9">
        <f>M14</f>
        <v>49.025690593903136</v>
      </c>
      <c r="T7" s="9">
        <f>M17</f>
        <v>52.148846960167717</v>
      </c>
      <c r="U7" s="9">
        <f>M20</f>
        <v>46.733053808525504</v>
      </c>
      <c r="V7" s="9">
        <f>M23</f>
        <v>32.7823691460055</v>
      </c>
      <c r="W7" s="9">
        <f>M26</f>
        <v>53.443526170798897</v>
      </c>
      <c r="X7" s="9">
        <f>M29</f>
        <v>52.617079889807151</v>
      </c>
    </row>
    <row r="8" spans="2:24" x14ac:dyDescent="0.3">
      <c r="B8" s="21" t="s">
        <v>28</v>
      </c>
      <c r="C8" s="2" t="s">
        <v>55</v>
      </c>
      <c r="D8" s="2" t="s">
        <v>12</v>
      </c>
      <c r="E8" s="2" t="s">
        <v>19</v>
      </c>
      <c r="F8" s="2" t="s">
        <v>26</v>
      </c>
      <c r="G8" s="3">
        <v>1107200</v>
      </c>
      <c r="H8" s="4">
        <v>956000</v>
      </c>
      <c r="I8" s="4">
        <v>1110000</v>
      </c>
      <c r="J8" s="5">
        <v>86.2</v>
      </c>
      <c r="K8" s="6">
        <v>1</v>
      </c>
      <c r="L8" s="7">
        <f>H8*K8</f>
        <v>956000</v>
      </c>
      <c r="M8" s="22">
        <f>(L8/G8)*100</f>
        <v>86.343930635838149</v>
      </c>
      <c r="O8" s="8" t="s">
        <v>27</v>
      </c>
      <c r="P8" s="9">
        <f>M6</f>
        <v>58.423913043478258</v>
      </c>
      <c r="Q8" s="9">
        <f>M9</f>
        <v>64.035404624277461</v>
      </c>
      <c r="R8" s="9">
        <f>M12</f>
        <v>55.939429012345684</v>
      </c>
      <c r="S8" s="9">
        <f>M15</f>
        <v>55.121247150871554</v>
      </c>
      <c r="T8" s="9">
        <f>M18</f>
        <v>47.519217330538083</v>
      </c>
      <c r="U8" s="9">
        <f>M21</f>
        <v>51.36268343815513</v>
      </c>
      <c r="V8" s="9">
        <f>M24</f>
        <v>39.32506887052341</v>
      </c>
      <c r="W8" s="9">
        <f>M27</f>
        <v>61.501377410468308</v>
      </c>
      <c r="X8" s="9">
        <f>M30</f>
        <v>32.851239669421481</v>
      </c>
    </row>
    <row r="9" spans="2:24" x14ac:dyDescent="0.3">
      <c r="B9" s="21" t="s">
        <v>34</v>
      </c>
      <c r="C9" s="2" t="s">
        <v>55</v>
      </c>
      <c r="D9" s="2" t="s">
        <v>12</v>
      </c>
      <c r="E9" s="2" t="s">
        <v>19</v>
      </c>
      <c r="F9" s="2" t="s">
        <v>33</v>
      </c>
      <c r="G9" s="3">
        <v>1107200</v>
      </c>
      <c r="H9" s="4">
        <v>709000</v>
      </c>
      <c r="I9" s="4">
        <v>807000</v>
      </c>
      <c r="J9" s="5">
        <v>87.9</v>
      </c>
      <c r="K9" s="6">
        <v>1</v>
      </c>
      <c r="L9" s="7">
        <f>H9*K9</f>
        <v>709000</v>
      </c>
      <c r="M9" s="22">
        <f>(L9/G9)*100</f>
        <v>64.035404624277461</v>
      </c>
      <c r="O9" s="2" t="s">
        <v>29</v>
      </c>
      <c r="P9" s="9">
        <f>AVERAGE(P6:P8)</f>
        <v>60.869565217391305</v>
      </c>
      <c r="Q9" s="9">
        <f t="shared" ref="Q9:X9" si="2">AVERAGE(Q6:Q8)</f>
        <v>76.740125240847775</v>
      </c>
      <c r="R9" s="9">
        <f t="shared" si="2"/>
        <v>51.527134773662546</v>
      </c>
      <c r="S9" s="9">
        <f t="shared" si="2"/>
        <v>51.289754457919976</v>
      </c>
      <c r="T9" s="9">
        <f t="shared" si="2"/>
        <v>54.041462846494291</v>
      </c>
      <c r="U9" s="9">
        <f t="shared" si="2"/>
        <v>58.671092476123924</v>
      </c>
      <c r="V9" s="9">
        <f t="shared" si="2"/>
        <v>41.55188246097336</v>
      </c>
      <c r="W9" s="9">
        <f t="shared" si="2"/>
        <v>61.501377410468308</v>
      </c>
      <c r="X9" s="9">
        <f t="shared" si="2"/>
        <v>37.281910009182731</v>
      </c>
    </row>
    <row r="10" spans="2:24" x14ac:dyDescent="0.3">
      <c r="B10" s="21" t="s">
        <v>23</v>
      </c>
      <c r="C10" s="2" t="s">
        <v>55</v>
      </c>
      <c r="D10" s="2" t="s">
        <v>12</v>
      </c>
      <c r="E10" s="2" t="s">
        <v>20</v>
      </c>
      <c r="F10" s="2" t="s">
        <v>17</v>
      </c>
      <c r="G10" s="3">
        <v>1102978.7234042552</v>
      </c>
      <c r="H10" s="4">
        <v>439000</v>
      </c>
      <c r="I10" s="4">
        <v>589000</v>
      </c>
      <c r="J10" s="5">
        <v>74.5</v>
      </c>
      <c r="K10" s="6">
        <v>1</v>
      </c>
      <c r="L10" s="7">
        <f t="shared" si="0"/>
        <v>439000</v>
      </c>
      <c r="M10" s="22">
        <f t="shared" si="1"/>
        <v>39.801311728395063</v>
      </c>
      <c r="O10" s="2" t="s">
        <v>31</v>
      </c>
      <c r="P10" s="9">
        <f>STDEV(P6:P8)</f>
        <v>5.9597044020275254</v>
      </c>
      <c r="Q10" s="9">
        <f t="shared" ref="Q10:X10" si="3">STDEV(Q6:Q8)</f>
        <v>11.472983030175294</v>
      </c>
      <c r="R10" s="9">
        <f t="shared" si="3"/>
        <v>10.257947410237197</v>
      </c>
      <c r="S10" s="9">
        <f t="shared" si="3"/>
        <v>3.3364018470699763</v>
      </c>
      <c r="T10" s="9">
        <f t="shared" si="3"/>
        <v>7.6462923656899697</v>
      </c>
      <c r="U10" s="9">
        <f t="shared" si="3"/>
        <v>16.827883990247724</v>
      </c>
      <c r="V10" s="9">
        <f t="shared" si="3"/>
        <v>10.06931646038665</v>
      </c>
      <c r="W10" s="9">
        <f t="shared" si="3"/>
        <v>8.0578512396694517</v>
      </c>
      <c r="X10" s="9">
        <f t="shared" si="3"/>
        <v>13.669425466418385</v>
      </c>
    </row>
    <row r="11" spans="2:24" x14ac:dyDescent="0.3">
      <c r="B11" s="21" t="s">
        <v>30</v>
      </c>
      <c r="C11" s="2" t="s">
        <v>55</v>
      </c>
      <c r="D11" s="2" t="s">
        <v>12</v>
      </c>
      <c r="E11" s="2" t="s">
        <v>20</v>
      </c>
      <c r="F11" s="2" t="s">
        <v>26</v>
      </c>
      <c r="G11" s="3">
        <v>1102978.7234042552</v>
      </c>
      <c r="H11" s="4">
        <v>649000</v>
      </c>
      <c r="I11" s="4">
        <v>820000</v>
      </c>
      <c r="J11" s="5">
        <v>79.2</v>
      </c>
      <c r="K11" s="6">
        <v>1</v>
      </c>
      <c r="L11" s="7">
        <f t="shared" si="0"/>
        <v>649000</v>
      </c>
      <c r="M11" s="22">
        <f t="shared" si="1"/>
        <v>58.840663580246918</v>
      </c>
      <c r="P11" s="31">
        <f>AVERAGE(P9:R9)</f>
        <v>63.045608410633868</v>
      </c>
      <c r="Q11" s="31"/>
      <c r="R11" s="31"/>
      <c r="S11" s="31">
        <f t="shared" ref="S11" si="4">AVERAGE(S9:U9)</f>
        <v>54.667436593512726</v>
      </c>
      <c r="T11" s="31"/>
      <c r="U11" s="31"/>
      <c r="V11" s="31">
        <f>AVERAGE(V9:X9)</f>
        <v>46.778389960208131</v>
      </c>
      <c r="W11" s="31"/>
      <c r="X11" s="31"/>
    </row>
    <row r="12" spans="2:24" ht="15" thickBot="1" x14ac:dyDescent="0.35">
      <c r="B12" s="23" t="s">
        <v>35</v>
      </c>
      <c r="C12" s="24" t="s">
        <v>55</v>
      </c>
      <c r="D12" s="24" t="s">
        <v>12</v>
      </c>
      <c r="E12" s="24" t="s">
        <v>20</v>
      </c>
      <c r="F12" s="24" t="s">
        <v>33</v>
      </c>
      <c r="G12" s="25">
        <v>1102978.7234042552</v>
      </c>
      <c r="H12" s="26">
        <v>617000</v>
      </c>
      <c r="I12" s="26">
        <v>732000</v>
      </c>
      <c r="J12" s="27">
        <v>84.3</v>
      </c>
      <c r="K12" s="28">
        <v>1</v>
      </c>
      <c r="L12" s="29">
        <f t="shared" si="0"/>
        <v>617000</v>
      </c>
      <c r="M12" s="30">
        <f t="shared" si="1"/>
        <v>55.939429012345684</v>
      </c>
    </row>
    <row r="13" spans="2:24" x14ac:dyDescent="0.3">
      <c r="B13" s="13" t="s">
        <v>37</v>
      </c>
      <c r="C13" s="14" t="s">
        <v>56</v>
      </c>
      <c r="D13" s="14" t="s">
        <v>13</v>
      </c>
      <c r="E13" s="14" t="s">
        <v>16</v>
      </c>
      <c r="F13" s="14" t="s">
        <v>17</v>
      </c>
      <c r="G13" s="15">
        <v>1148377.5</v>
      </c>
      <c r="H13" s="16">
        <v>571000</v>
      </c>
      <c r="I13" s="16">
        <v>627000</v>
      </c>
      <c r="J13" s="17">
        <v>91.1</v>
      </c>
      <c r="K13" s="18">
        <v>1</v>
      </c>
      <c r="L13" s="19">
        <f t="shared" si="0"/>
        <v>571000</v>
      </c>
      <c r="M13" s="20">
        <f t="shared" si="1"/>
        <v>49.722325628985246</v>
      </c>
      <c r="O13" s="1" t="s">
        <v>18</v>
      </c>
      <c r="P13" s="1" t="s">
        <v>16</v>
      </c>
      <c r="Q13" s="1" t="s">
        <v>19</v>
      </c>
      <c r="R13" s="1" t="s">
        <v>20</v>
      </c>
    </row>
    <row r="14" spans="2:24" x14ac:dyDescent="0.3">
      <c r="B14" s="21" t="s">
        <v>40</v>
      </c>
      <c r="C14" s="2" t="s">
        <v>56</v>
      </c>
      <c r="D14" s="2" t="s">
        <v>13</v>
      </c>
      <c r="E14" s="2" t="s">
        <v>16</v>
      </c>
      <c r="F14" s="2" t="s">
        <v>26</v>
      </c>
      <c r="G14" s="3">
        <v>1148377.5</v>
      </c>
      <c r="H14" s="4">
        <v>563000</v>
      </c>
      <c r="I14" s="4">
        <v>685000</v>
      </c>
      <c r="J14" s="5">
        <v>82.2</v>
      </c>
      <c r="K14" s="6">
        <v>1</v>
      </c>
      <c r="L14" s="7">
        <f>H14*K14</f>
        <v>563000</v>
      </c>
      <c r="M14" s="22">
        <f>(L14/G14)*100</f>
        <v>49.025690593903136</v>
      </c>
      <c r="O14" s="2" t="s">
        <v>58</v>
      </c>
      <c r="P14" s="9">
        <f>P8</f>
        <v>58.423913043478258</v>
      </c>
      <c r="Q14" s="9">
        <f>Q8</f>
        <v>64.035404624277461</v>
      </c>
      <c r="R14" s="9">
        <f t="shared" ref="R14" si="5">R8</f>
        <v>55.939429012345684</v>
      </c>
    </row>
    <row r="15" spans="2:24" x14ac:dyDescent="0.3">
      <c r="B15" s="21" t="s">
        <v>43</v>
      </c>
      <c r="C15" s="2" t="s">
        <v>56</v>
      </c>
      <c r="D15" s="2" t="s">
        <v>13</v>
      </c>
      <c r="E15" s="2" t="s">
        <v>16</v>
      </c>
      <c r="F15" s="2" t="s">
        <v>33</v>
      </c>
      <c r="G15" s="3">
        <v>1148377.5</v>
      </c>
      <c r="H15" s="4">
        <v>633000</v>
      </c>
      <c r="I15" s="4">
        <v>713000</v>
      </c>
      <c r="J15" s="5">
        <v>88.8</v>
      </c>
      <c r="K15" s="6">
        <v>1</v>
      </c>
      <c r="L15" s="7">
        <f>H15*K15</f>
        <v>633000</v>
      </c>
      <c r="M15" s="22">
        <f>(L15/G15)*100</f>
        <v>55.121247150871554</v>
      </c>
      <c r="O15" s="2" t="s">
        <v>59</v>
      </c>
      <c r="P15" s="9">
        <f>S8</f>
        <v>55.121247150871554</v>
      </c>
      <c r="Q15" s="9">
        <f t="shared" ref="Q15:R15" si="6">T8</f>
        <v>47.519217330538083</v>
      </c>
      <c r="R15" s="9">
        <f t="shared" si="6"/>
        <v>51.36268343815513</v>
      </c>
    </row>
    <row r="16" spans="2:24" x14ac:dyDescent="0.3">
      <c r="B16" s="21" t="s">
        <v>38</v>
      </c>
      <c r="C16" s="2" t="s">
        <v>56</v>
      </c>
      <c r="D16" s="2" t="s">
        <v>13</v>
      </c>
      <c r="E16" s="2" t="s">
        <v>19</v>
      </c>
      <c r="F16" s="2" t="s">
        <v>17</v>
      </c>
      <c r="G16" s="3">
        <v>1144800</v>
      </c>
      <c r="H16" s="4">
        <v>715000</v>
      </c>
      <c r="I16" s="4">
        <v>847000</v>
      </c>
      <c r="J16" s="5">
        <v>84.3</v>
      </c>
      <c r="K16" s="6">
        <v>1</v>
      </c>
      <c r="L16" s="7">
        <f t="shared" si="0"/>
        <v>715000</v>
      </c>
      <c r="M16" s="22">
        <f t="shared" si="1"/>
        <v>62.456324248777086</v>
      </c>
      <c r="O16" s="2" t="s">
        <v>60</v>
      </c>
      <c r="P16" s="9">
        <f>V8</f>
        <v>39.32506887052341</v>
      </c>
      <c r="Q16" s="9">
        <f t="shared" ref="Q16:R16" si="7">W8</f>
        <v>61.501377410468308</v>
      </c>
      <c r="R16" s="9">
        <f t="shared" si="7"/>
        <v>32.851239669421481</v>
      </c>
    </row>
    <row r="17" spans="2:24" x14ac:dyDescent="0.3">
      <c r="B17" s="21" t="s">
        <v>41</v>
      </c>
      <c r="C17" s="2" t="s">
        <v>56</v>
      </c>
      <c r="D17" s="2" t="s">
        <v>13</v>
      </c>
      <c r="E17" s="2" t="s">
        <v>19</v>
      </c>
      <c r="F17" s="2" t="s">
        <v>26</v>
      </c>
      <c r="G17" s="3">
        <v>1144800</v>
      </c>
      <c r="H17" s="4">
        <v>597000</v>
      </c>
      <c r="I17" s="4">
        <v>694000</v>
      </c>
      <c r="J17" s="5">
        <v>86</v>
      </c>
      <c r="K17" s="6">
        <v>1</v>
      </c>
      <c r="L17" s="7">
        <f>H17*K17</f>
        <v>597000</v>
      </c>
      <c r="M17" s="22">
        <f>(L17/G17)*100</f>
        <v>52.148846960167717</v>
      </c>
      <c r="O17" s="2" t="s">
        <v>29</v>
      </c>
      <c r="P17" s="9">
        <f>AVERAGE(P14:P16)</f>
        <v>50.956743021624412</v>
      </c>
      <c r="Q17" s="9">
        <f t="shared" ref="Q17:R17" si="8">AVERAGE(Q14:Q16)</f>
        <v>57.685333121761289</v>
      </c>
      <c r="R17" s="9">
        <f t="shared" si="8"/>
        <v>46.717784039974099</v>
      </c>
    </row>
    <row r="18" spans="2:24" x14ac:dyDescent="0.3">
      <c r="B18" s="21" t="s">
        <v>44</v>
      </c>
      <c r="C18" s="2" t="s">
        <v>56</v>
      </c>
      <c r="D18" s="2" t="s">
        <v>13</v>
      </c>
      <c r="E18" s="2" t="s">
        <v>19</v>
      </c>
      <c r="F18" s="2" t="s">
        <v>33</v>
      </c>
      <c r="G18" s="3">
        <v>1144800</v>
      </c>
      <c r="H18" s="4">
        <v>544000</v>
      </c>
      <c r="I18" s="4">
        <v>652000</v>
      </c>
      <c r="J18" s="5">
        <v>83.5</v>
      </c>
      <c r="K18" s="6">
        <v>1</v>
      </c>
      <c r="L18" s="7">
        <f>H18*K18</f>
        <v>544000</v>
      </c>
      <c r="M18" s="22">
        <f>(L18/G18)*100</f>
        <v>47.519217330538083</v>
      </c>
      <c r="O18" s="2" t="s">
        <v>31</v>
      </c>
      <c r="P18" s="9">
        <f>STDEV(P14:P16)</f>
        <v>10.207780521131403</v>
      </c>
      <c r="Q18" s="9">
        <f t="shared" ref="Q18:R18" si="9">STDEV(Q14:Q16)</f>
        <v>8.8948162538918574</v>
      </c>
      <c r="R18" s="9">
        <f t="shared" si="9"/>
        <v>12.224869717019375</v>
      </c>
    </row>
    <row r="19" spans="2:24" x14ac:dyDescent="0.3">
      <c r="B19" s="21" t="s">
        <v>39</v>
      </c>
      <c r="C19" s="2" t="s">
        <v>56</v>
      </c>
      <c r="D19" s="2" t="s">
        <v>13</v>
      </c>
      <c r="E19" s="2" t="s">
        <v>20</v>
      </c>
      <c r="F19" s="2" t="s">
        <v>17</v>
      </c>
      <c r="G19" s="3">
        <v>1144800</v>
      </c>
      <c r="H19" s="4">
        <v>892000</v>
      </c>
      <c r="I19" s="4">
        <v>993000</v>
      </c>
      <c r="J19" s="5">
        <v>89.8</v>
      </c>
      <c r="K19" s="6">
        <v>1</v>
      </c>
      <c r="L19" s="7">
        <f t="shared" si="0"/>
        <v>892000</v>
      </c>
      <c r="M19" s="22">
        <f t="shared" si="1"/>
        <v>77.917540181691123</v>
      </c>
    </row>
    <row r="20" spans="2:24" x14ac:dyDescent="0.3">
      <c r="B20" s="21" t="s">
        <v>42</v>
      </c>
      <c r="C20" s="2" t="s">
        <v>56</v>
      </c>
      <c r="D20" s="2" t="s">
        <v>13</v>
      </c>
      <c r="E20" s="2" t="s">
        <v>20</v>
      </c>
      <c r="F20" s="2" t="s">
        <v>26</v>
      </c>
      <c r="G20" s="3">
        <v>1144800</v>
      </c>
      <c r="H20" s="4">
        <v>535000</v>
      </c>
      <c r="I20" s="4">
        <v>650000</v>
      </c>
      <c r="J20" s="5">
        <v>82.3</v>
      </c>
      <c r="K20" s="6">
        <v>1</v>
      </c>
      <c r="L20" s="7">
        <f t="shared" si="0"/>
        <v>535000</v>
      </c>
      <c r="M20" s="22">
        <f t="shared" si="1"/>
        <v>46.733053808525504</v>
      </c>
    </row>
    <row r="21" spans="2:24" ht="15" thickBot="1" x14ac:dyDescent="0.35">
      <c r="B21" s="23" t="s">
        <v>45</v>
      </c>
      <c r="C21" s="24" t="s">
        <v>56</v>
      </c>
      <c r="D21" s="24" t="s">
        <v>13</v>
      </c>
      <c r="E21" s="24" t="s">
        <v>20</v>
      </c>
      <c r="F21" s="24" t="s">
        <v>33</v>
      </c>
      <c r="G21" s="25">
        <v>1144800</v>
      </c>
      <c r="H21" s="26">
        <v>588000</v>
      </c>
      <c r="I21" s="26">
        <v>678000</v>
      </c>
      <c r="J21" s="27">
        <v>86.7</v>
      </c>
      <c r="K21" s="28">
        <v>1</v>
      </c>
      <c r="L21" s="29">
        <f t="shared" si="0"/>
        <v>588000</v>
      </c>
      <c r="M21" s="30">
        <f t="shared" si="1"/>
        <v>51.36268343815513</v>
      </c>
    </row>
    <row r="22" spans="2:24" x14ac:dyDescent="0.3">
      <c r="B22" s="13" t="s">
        <v>46</v>
      </c>
      <c r="C22" s="14" t="s">
        <v>57</v>
      </c>
      <c r="D22" s="14" t="s">
        <v>14</v>
      </c>
      <c r="E22" s="14" t="s">
        <v>16</v>
      </c>
      <c r="F22" s="14" t="s">
        <v>17</v>
      </c>
      <c r="G22" s="15">
        <v>1452000.0000000002</v>
      </c>
      <c r="H22" s="16">
        <v>763000</v>
      </c>
      <c r="I22" s="16">
        <v>875000</v>
      </c>
      <c r="J22" s="17">
        <v>87.2</v>
      </c>
      <c r="K22" s="18">
        <v>1</v>
      </c>
      <c r="L22" s="19">
        <f t="shared" si="0"/>
        <v>763000</v>
      </c>
      <c r="M22" s="20">
        <f t="shared" si="1"/>
        <v>52.548209366391177</v>
      </c>
    </row>
    <row r="23" spans="2:24" x14ac:dyDescent="0.3">
      <c r="B23" s="21" t="s">
        <v>49</v>
      </c>
      <c r="C23" s="2" t="s">
        <v>57</v>
      </c>
      <c r="D23" s="2" t="s">
        <v>14</v>
      </c>
      <c r="E23" s="2" t="s">
        <v>16</v>
      </c>
      <c r="F23" s="2" t="s">
        <v>26</v>
      </c>
      <c r="G23" s="3">
        <v>1452000.0000000002</v>
      </c>
      <c r="H23" s="4">
        <v>476000</v>
      </c>
      <c r="I23" s="4">
        <v>616000</v>
      </c>
      <c r="J23" s="5">
        <v>77.3</v>
      </c>
      <c r="K23" s="6">
        <v>1</v>
      </c>
      <c r="L23" s="7">
        <f>H23*K23</f>
        <v>476000</v>
      </c>
      <c r="M23" s="22">
        <f>(L23/G23)*100</f>
        <v>32.7823691460055</v>
      </c>
    </row>
    <row r="24" spans="2:24" x14ac:dyDescent="0.3">
      <c r="B24" s="21" t="s">
        <v>52</v>
      </c>
      <c r="C24" s="2" t="s">
        <v>57</v>
      </c>
      <c r="D24" s="2" t="s">
        <v>14</v>
      </c>
      <c r="E24" s="2" t="s">
        <v>16</v>
      </c>
      <c r="F24" s="2" t="s">
        <v>33</v>
      </c>
      <c r="G24" s="3">
        <v>1452000.0000000002</v>
      </c>
      <c r="H24" s="4">
        <v>571000</v>
      </c>
      <c r="I24" s="4">
        <v>682000</v>
      </c>
      <c r="J24" s="5">
        <v>83.7</v>
      </c>
      <c r="K24" s="6">
        <v>1</v>
      </c>
      <c r="L24" s="7">
        <f>H24*K24</f>
        <v>571000</v>
      </c>
      <c r="M24" s="22">
        <f>(L24/G24)*100</f>
        <v>39.32506887052341</v>
      </c>
    </row>
    <row r="25" spans="2:24" x14ac:dyDescent="0.3">
      <c r="B25" s="21" t="s">
        <v>47</v>
      </c>
      <c r="C25" s="2" t="s">
        <v>57</v>
      </c>
      <c r="D25" s="2" t="s">
        <v>14</v>
      </c>
      <c r="E25" s="2" t="s">
        <v>19</v>
      </c>
      <c r="F25" s="2" t="s">
        <v>17</v>
      </c>
      <c r="G25" s="3">
        <v>1452000.0000000002</v>
      </c>
      <c r="H25" s="4">
        <v>1010000</v>
      </c>
      <c r="I25" s="4">
        <v>1140000</v>
      </c>
      <c r="J25" s="5">
        <v>88.1</v>
      </c>
      <c r="K25" s="6">
        <v>1</v>
      </c>
      <c r="L25" s="7">
        <f t="shared" si="0"/>
        <v>1010000</v>
      </c>
      <c r="M25" s="22">
        <f t="shared" si="1"/>
        <v>69.559228650137726</v>
      </c>
    </row>
    <row r="26" spans="2:24" x14ac:dyDescent="0.3">
      <c r="B26" s="21" t="s">
        <v>50</v>
      </c>
      <c r="C26" s="2" t="s">
        <v>57</v>
      </c>
      <c r="D26" s="2" t="s">
        <v>14</v>
      </c>
      <c r="E26" s="2" t="s">
        <v>19</v>
      </c>
      <c r="F26" s="2" t="s">
        <v>26</v>
      </c>
      <c r="G26" s="3">
        <v>1452000.0000000002</v>
      </c>
      <c r="H26" s="4">
        <v>776000</v>
      </c>
      <c r="I26" s="4">
        <v>940000</v>
      </c>
      <c r="J26" s="5">
        <v>82.6</v>
      </c>
      <c r="K26" s="6">
        <v>1</v>
      </c>
      <c r="L26" s="7">
        <f>H26*K26</f>
        <v>776000</v>
      </c>
      <c r="M26" s="22">
        <f>(L26/G26)*100</f>
        <v>53.443526170798897</v>
      </c>
    </row>
    <row r="27" spans="2:24" x14ac:dyDescent="0.3">
      <c r="B27" s="21" t="s">
        <v>53</v>
      </c>
      <c r="C27" s="2" t="s">
        <v>57</v>
      </c>
      <c r="D27" s="2" t="s">
        <v>14</v>
      </c>
      <c r="E27" s="2" t="s">
        <v>19</v>
      </c>
      <c r="F27" s="2" t="s">
        <v>33</v>
      </c>
      <c r="G27" s="3">
        <v>1452000.0000000002</v>
      </c>
      <c r="H27" s="4">
        <v>893000</v>
      </c>
      <c r="I27" s="4">
        <v>1060000</v>
      </c>
      <c r="J27" s="5">
        <v>83.9</v>
      </c>
      <c r="K27" s="6">
        <v>1</v>
      </c>
      <c r="L27" s="7">
        <f>H27*K27</f>
        <v>893000</v>
      </c>
      <c r="M27" s="22">
        <f>(L27/G27)*100</f>
        <v>61.501377410468308</v>
      </c>
    </row>
    <row r="28" spans="2:24" x14ac:dyDescent="0.3">
      <c r="B28" s="21" t="s">
        <v>48</v>
      </c>
      <c r="C28" s="2" t="s">
        <v>57</v>
      </c>
      <c r="D28" s="2" t="s">
        <v>14</v>
      </c>
      <c r="E28" s="2" t="s">
        <v>20</v>
      </c>
      <c r="F28" s="2" t="s">
        <v>17</v>
      </c>
      <c r="G28" s="3">
        <v>1452000.0000000002</v>
      </c>
      <c r="H28" s="4">
        <v>383000</v>
      </c>
      <c r="I28" s="4">
        <v>505000</v>
      </c>
      <c r="J28" s="5">
        <v>75.8</v>
      </c>
      <c r="K28" s="6">
        <v>1</v>
      </c>
      <c r="L28" s="7">
        <f t="shared" si="0"/>
        <v>383000</v>
      </c>
      <c r="M28" s="22">
        <f t="shared" si="1"/>
        <v>26.377410468319557</v>
      </c>
    </row>
    <row r="29" spans="2:24" x14ac:dyDescent="0.3">
      <c r="B29" s="21" t="s">
        <v>51</v>
      </c>
      <c r="C29" s="2" t="s">
        <v>57</v>
      </c>
      <c r="D29" s="2" t="s">
        <v>14</v>
      </c>
      <c r="E29" s="2" t="s">
        <v>20</v>
      </c>
      <c r="F29" s="2" t="s">
        <v>26</v>
      </c>
      <c r="G29" s="3">
        <v>1452000.0000000002</v>
      </c>
      <c r="H29" s="4">
        <v>764000</v>
      </c>
      <c r="I29" s="4">
        <v>966000</v>
      </c>
      <c r="J29" s="5">
        <v>79</v>
      </c>
      <c r="K29" s="6">
        <v>1</v>
      </c>
      <c r="L29" s="7">
        <f t="shared" si="0"/>
        <v>764000</v>
      </c>
      <c r="M29" s="22">
        <f t="shared" si="1"/>
        <v>52.617079889807151</v>
      </c>
    </row>
    <row r="30" spans="2:24" ht="15" thickBot="1" x14ac:dyDescent="0.35">
      <c r="B30" s="23" t="s">
        <v>54</v>
      </c>
      <c r="C30" s="24" t="s">
        <v>57</v>
      </c>
      <c r="D30" s="24" t="s">
        <v>14</v>
      </c>
      <c r="E30" s="24" t="s">
        <v>20</v>
      </c>
      <c r="F30" s="24" t="s">
        <v>33</v>
      </c>
      <c r="G30" s="25">
        <v>1452000.0000000002</v>
      </c>
      <c r="H30" s="26">
        <v>477000</v>
      </c>
      <c r="I30" s="26">
        <v>637000</v>
      </c>
      <c r="J30" s="27">
        <v>74.8</v>
      </c>
      <c r="K30" s="28">
        <v>1</v>
      </c>
      <c r="L30" s="29">
        <f t="shared" si="0"/>
        <v>477000</v>
      </c>
      <c r="M30" s="30">
        <f t="shared" si="1"/>
        <v>32.851239669421481</v>
      </c>
      <c r="O30" s="1" t="s">
        <v>11</v>
      </c>
      <c r="P30" s="32" t="s">
        <v>12</v>
      </c>
      <c r="Q30" s="32" t="s">
        <v>13</v>
      </c>
      <c r="R30" s="32" t="s">
        <v>14</v>
      </c>
      <c r="S30" s="32" t="s">
        <v>12</v>
      </c>
      <c r="T30" s="32" t="s">
        <v>13</v>
      </c>
      <c r="U30" s="32" t="s">
        <v>14</v>
      </c>
      <c r="V30" s="32" t="s">
        <v>12</v>
      </c>
      <c r="W30" s="32" t="s">
        <v>13</v>
      </c>
      <c r="X30" s="32" t="s">
        <v>14</v>
      </c>
    </row>
    <row r="31" spans="2:24" x14ac:dyDescent="0.3">
      <c r="O31" s="1"/>
      <c r="P31" s="36" t="s">
        <v>16</v>
      </c>
      <c r="Q31" s="37"/>
      <c r="R31" s="38"/>
      <c r="S31" s="36" t="s">
        <v>19</v>
      </c>
      <c r="T31" s="37"/>
      <c r="U31" s="38"/>
      <c r="V31" s="36" t="s">
        <v>20</v>
      </c>
      <c r="W31" s="37"/>
      <c r="X31" s="38"/>
    </row>
    <row r="32" spans="2:24" x14ac:dyDescent="0.3">
      <c r="O32" s="1" t="s">
        <v>18</v>
      </c>
      <c r="P32" s="33" t="s">
        <v>55</v>
      </c>
      <c r="Q32" s="33" t="s">
        <v>56</v>
      </c>
      <c r="R32" s="33" t="s">
        <v>57</v>
      </c>
      <c r="S32" s="33" t="s">
        <v>55</v>
      </c>
      <c r="T32" s="33" t="s">
        <v>56</v>
      </c>
      <c r="U32" s="33" t="s">
        <v>57</v>
      </c>
      <c r="V32" s="33" t="s">
        <v>55</v>
      </c>
      <c r="W32" s="33" t="s">
        <v>56</v>
      </c>
      <c r="X32" s="33" t="s">
        <v>57</v>
      </c>
    </row>
    <row r="33" spans="15:24" x14ac:dyDescent="0.3">
      <c r="O33" s="8" t="s">
        <v>22</v>
      </c>
      <c r="P33" s="9">
        <f>M4</f>
        <v>67.66304347826086</v>
      </c>
      <c r="Q33" s="9">
        <f>M13</f>
        <v>49.722325628985246</v>
      </c>
      <c r="R33" s="9">
        <f>M22</f>
        <v>52.548209366391177</v>
      </c>
      <c r="S33" s="9">
        <f>M7</f>
        <v>79.841040462427742</v>
      </c>
      <c r="T33" s="9">
        <f>M16</f>
        <v>62.456324248777086</v>
      </c>
      <c r="U33" s="9">
        <f>M25</f>
        <v>69.559228650137726</v>
      </c>
      <c r="V33" s="9">
        <f>M10</f>
        <v>39.801311728395063</v>
      </c>
      <c r="W33" s="9">
        <f>M19</f>
        <v>77.917540181691123</v>
      </c>
      <c r="X33" s="9">
        <f>M28</f>
        <v>26.377410468319557</v>
      </c>
    </row>
    <row r="34" spans="15:24" x14ac:dyDescent="0.3">
      <c r="O34" s="8" t="s">
        <v>24</v>
      </c>
      <c r="P34" s="9">
        <f>M5</f>
        <v>56.521739130434781</v>
      </c>
      <c r="Q34" s="9">
        <f>M14</f>
        <v>49.025690593903136</v>
      </c>
      <c r="R34" s="9">
        <f>M23</f>
        <v>32.7823691460055</v>
      </c>
      <c r="S34" s="9">
        <f>M8</f>
        <v>86.343930635838149</v>
      </c>
      <c r="T34" s="9">
        <f>M17</f>
        <v>52.148846960167717</v>
      </c>
      <c r="U34" s="9">
        <f>M26</f>
        <v>53.443526170798897</v>
      </c>
      <c r="V34" s="9">
        <f>M11</f>
        <v>58.840663580246918</v>
      </c>
      <c r="W34" s="9">
        <f>M20</f>
        <v>46.733053808525504</v>
      </c>
      <c r="X34" s="9">
        <f>M29</f>
        <v>52.617079889807151</v>
      </c>
    </row>
    <row r="35" spans="15:24" x14ac:dyDescent="0.3">
      <c r="O35" s="8" t="s">
        <v>27</v>
      </c>
      <c r="P35" s="9">
        <f>M6</f>
        <v>58.423913043478258</v>
      </c>
      <c r="Q35" s="9">
        <f>M15</f>
        <v>55.121247150871554</v>
      </c>
      <c r="R35" s="9">
        <f>M24</f>
        <v>39.32506887052341</v>
      </c>
      <c r="S35" s="9">
        <f>M9</f>
        <v>64.035404624277461</v>
      </c>
      <c r="T35" s="9">
        <f>M18</f>
        <v>47.519217330538083</v>
      </c>
      <c r="U35" s="9">
        <f>M27</f>
        <v>61.501377410468308</v>
      </c>
      <c r="V35" s="9">
        <f>M12</f>
        <v>55.939429012345684</v>
      </c>
      <c r="W35" s="9">
        <f>M21</f>
        <v>51.36268343815513</v>
      </c>
      <c r="X35" s="9">
        <f>M30</f>
        <v>32.851239669421481</v>
      </c>
    </row>
    <row r="36" spans="15:24" x14ac:dyDescent="0.3">
      <c r="O36" s="2" t="s">
        <v>29</v>
      </c>
      <c r="P36" s="9">
        <f t="shared" ref="P36:W36" si="10">AVERAGE(P33:P35)</f>
        <v>60.869565217391305</v>
      </c>
      <c r="Q36" s="9">
        <f t="shared" si="10"/>
        <v>51.289754457919976</v>
      </c>
      <c r="R36" s="9">
        <f t="shared" si="10"/>
        <v>41.55188246097336</v>
      </c>
      <c r="S36" s="9">
        <f t="shared" si="10"/>
        <v>76.740125240847775</v>
      </c>
      <c r="T36" s="9">
        <f t="shared" si="10"/>
        <v>54.041462846494291</v>
      </c>
      <c r="U36" s="9">
        <f t="shared" si="10"/>
        <v>61.501377410468308</v>
      </c>
      <c r="V36" s="9">
        <f t="shared" si="10"/>
        <v>51.527134773662546</v>
      </c>
      <c r="W36" s="9">
        <f t="shared" si="10"/>
        <v>58.671092476123924</v>
      </c>
      <c r="X36" s="9">
        <f t="shared" ref="X36" si="11">AVERAGE(X33:X35)</f>
        <v>37.281910009182731</v>
      </c>
    </row>
    <row r="37" spans="15:24" x14ac:dyDescent="0.3">
      <c r="O37" s="2" t="s">
        <v>31</v>
      </c>
      <c r="P37" s="9">
        <f t="shared" ref="P37:W37" si="12">STDEV(P33:P35)</f>
        <v>5.9597044020275254</v>
      </c>
      <c r="Q37" s="9">
        <f t="shared" si="12"/>
        <v>3.3364018470699763</v>
      </c>
      <c r="R37" s="9">
        <f t="shared" si="12"/>
        <v>10.06931646038665</v>
      </c>
      <c r="S37" s="9">
        <f t="shared" si="12"/>
        <v>11.472983030175294</v>
      </c>
      <c r="T37" s="9">
        <f t="shared" si="12"/>
        <v>7.6462923656899697</v>
      </c>
      <c r="U37" s="9">
        <f t="shared" si="12"/>
        <v>8.0578512396694517</v>
      </c>
      <c r="V37" s="9">
        <f t="shared" si="12"/>
        <v>10.257947410237197</v>
      </c>
      <c r="W37" s="9">
        <f t="shared" si="12"/>
        <v>16.827883990247724</v>
      </c>
      <c r="X37" s="9">
        <f t="shared" ref="X37" si="13">STDEV(X33:X35)</f>
        <v>13.669425466418385</v>
      </c>
    </row>
    <row r="38" spans="15:24" x14ac:dyDescent="0.3">
      <c r="P38" s="34"/>
      <c r="S38" s="34"/>
      <c r="V38" s="34"/>
      <c r="W38" s="34"/>
    </row>
    <row r="40" spans="15:24" x14ac:dyDescent="0.3">
      <c r="O40" s="1" t="s">
        <v>11</v>
      </c>
      <c r="P40" s="35" t="s">
        <v>36</v>
      </c>
      <c r="Q40" s="35"/>
      <c r="R40" s="35"/>
    </row>
    <row r="41" spans="15:24" x14ac:dyDescent="0.3">
      <c r="O41" s="1" t="s">
        <v>18</v>
      </c>
      <c r="P41" s="1" t="s">
        <v>16</v>
      </c>
      <c r="Q41" s="1" t="s">
        <v>19</v>
      </c>
      <c r="R41" s="1" t="s">
        <v>20</v>
      </c>
    </row>
    <row r="42" spans="15:24" x14ac:dyDescent="0.3">
      <c r="O42" s="2" t="s">
        <v>29</v>
      </c>
      <c r="P42" s="9">
        <f>AVERAGE(P9,S9,V9)</f>
        <v>51.237067378761544</v>
      </c>
      <c r="Q42" s="9">
        <f>AVERAGE(Q9,T9,W9)</f>
        <v>64.094321832603455</v>
      </c>
      <c r="R42" s="9">
        <f>AVERAGE(R9,U9,X9)</f>
        <v>49.160045752989731</v>
      </c>
    </row>
    <row r="43" spans="15:24" x14ac:dyDescent="0.3">
      <c r="O43" s="2" t="s">
        <v>31</v>
      </c>
      <c r="P43" s="9">
        <f>STDEV(P9,S9,V9)</f>
        <v>9.6589491517263166</v>
      </c>
      <c r="Q43" s="9">
        <f>STDEV(Q9,T9,W9)</f>
        <v>11.569349126265518</v>
      </c>
      <c r="R43" s="9">
        <f>STDEV(R9,U9,X9)</f>
        <v>10.889288979307539</v>
      </c>
    </row>
  </sheetData>
  <mergeCells count="10">
    <mergeCell ref="P3:R3"/>
    <mergeCell ref="S3:U3"/>
    <mergeCell ref="V3:X3"/>
    <mergeCell ref="P40:R40"/>
    <mergeCell ref="P4:R4"/>
    <mergeCell ref="S4:U4"/>
    <mergeCell ref="V4:X4"/>
    <mergeCell ref="P31:R31"/>
    <mergeCell ref="S31:U31"/>
    <mergeCell ref="V31:X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2022-09-20T10:08:58Z</dcterms:modified>
</cp:coreProperties>
</file>