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Results\ELISA\20160921\"/>
    </mc:Choice>
  </mc:AlternateContent>
  <bookViews>
    <workbookView xWindow="0" yWindow="0" windowWidth="20430" windowHeight="10215"/>
  </bookViews>
  <sheets>
    <sheet name="Magellan Sheet 1" sheetId="3" r:id="rId1"/>
    <sheet name="Sheet1" sheetId="1" r:id="rId2"/>
    <sheet name="Sheet2" sheetId="2" r:id="rId3"/>
  </sheets>
  <definedNames>
    <definedName name="_xlnm.Print_Area" localSheetId="0">'Magellan Sheet 1'!$A$1:$Z$51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4" i="3" l="1"/>
  <c r="N45" i="3"/>
  <c r="N46" i="3"/>
  <c r="N47" i="3"/>
  <c r="N48" i="3"/>
  <c r="N49" i="3"/>
  <c r="N50" i="3"/>
  <c r="L44" i="3"/>
  <c r="L45" i="3"/>
  <c r="L46" i="3"/>
  <c r="L47" i="3"/>
  <c r="L48" i="3"/>
  <c r="L49" i="3"/>
  <c r="L50" i="3"/>
  <c r="J44" i="3"/>
  <c r="J45" i="3"/>
  <c r="J46" i="3"/>
  <c r="J47" i="3"/>
  <c r="J48" i="3"/>
  <c r="J49" i="3"/>
  <c r="J50" i="3"/>
  <c r="H44" i="3"/>
  <c r="H45" i="3"/>
  <c r="H46" i="3"/>
  <c r="H47" i="3"/>
  <c r="H48" i="3"/>
  <c r="H49" i="3"/>
  <c r="H50" i="3"/>
  <c r="F44" i="3"/>
  <c r="F45" i="3"/>
  <c r="F46" i="3"/>
  <c r="F47" i="3"/>
  <c r="F48" i="3"/>
  <c r="F49" i="3"/>
  <c r="F50" i="3"/>
  <c r="N43" i="3"/>
  <c r="L43" i="3"/>
  <c r="J43" i="3"/>
  <c r="H43" i="3"/>
  <c r="F43" i="3"/>
  <c r="D44" i="3"/>
  <c r="D45" i="3"/>
  <c r="D46" i="3"/>
  <c r="D47" i="3"/>
  <c r="D48" i="3"/>
  <c r="D49" i="3"/>
  <c r="D50" i="3"/>
  <c r="D43" i="3"/>
  <c r="D31" i="3"/>
  <c r="D32" i="3"/>
  <c r="D33" i="3"/>
  <c r="D34" i="3"/>
  <c r="D35" i="3"/>
  <c r="D36" i="3"/>
  <c r="C31" i="3"/>
  <c r="F26" i="3"/>
  <c r="G26" i="3"/>
  <c r="H26" i="3"/>
  <c r="H27" i="3"/>
  <c r="G27" i="3"/>
  <c r="E27" i="3"/>
  <c r="E28" i="3" s="1"/>
  <c r="C34" i="3" s="1"/>
  <c r="F27" i="3"/>
  <c r="E26" i="3"/>
  <c r="D27" i="3"/>
  <c r="D26" i="3"/>
  <c r="C27" i="3"/>
  <c r="F28" i="3"/>
  <c r="C33" i="3" s="1"/>
  <c r="D28" i="3"/>
  <c r="C35" i="3" s="1"/>
  <c r="C28" i="3"/>
  <c r="C36" i="3" s="1"/>
  <c r="C26" i="3"/>
  <c r="G28" i="3"/>
  <c r="C32" i="3" s="1"/>
  <c r="Y20" i="3"/>
  <c r="X20" i="3"/>
  <c r="Y19" i="3"/>
  <c r="X19" i="3"/>
  <c r="Y18" i="3"/>
  <c r="X18" i="3"/>
  <c r="Y17" i="3"/>
  <c r="X17" i="3"/>
  <c r="Y16" i="3"/>
  <c r="X16" i="3"/>
  <c r="Y15" i="3"/>
  <c r="X15" i="3"/>
  <c r="Y14" i="3"/>
  <c r="X14" i="3"/>
  <c r="Y13" i="3"/>
  <c r="X13" i="3"/>
  <c r="H28" i="3" l="1"/>
  <c r="U20" i="3" l="1"/>
  <c r="T20" i="3"/>
  <c r="U19" i="3"/>
  <c r="T19" i="3"/>
  <c r="U18" i="3"/>
  <c r="T18" i="3"/>
  <c r="U17" i="3"/>
  <c r="T17" i="3"/>
  <c r="U16" i="3"/>
  <c r="T16" i="3"/>
  <c r="U15" i="3"/>
  <c r="T15" i="3"/>
  <c r="U14" i="3"/>
  <c r="T14" i="3"/>
  <c r="U13" i="3"/>
  <c r="T13" i="3"/>
  <c r="Q20" i="3"/>
  <c r="P20" i="3"/>
  <c r="Q19" i="3"/>
  <c r="P19" i="3"/>
  <c r="Q18" i="3"/>
  <c r="P18" i="3"/>
  <c r="Q17" i="3"/>
  <c r="P17" i="3"/>
  <c r="Q16" i="3"/>
  <c r="P16" i="3"/>
  <c r="Q15" i="3"/>
  <c r="P15" i="3"/>
  <c r="Q14" i="3"/>
  <c r="P14" i="3"/>
  <c r="Q13" i="3"/>
  <c r="P13" i="3"/>
  <c r="M20" i="3"/>
  <c r="L20" i="3"/>
  <c r="M19" i="3"/>
  <c r="L19" i="3"/>
  <c r="M18" i="3"/>
  <c r="L18" i="3"/>
  <c r="M17" i="3"/>
  <c r="L17" i="3"/>
  <c r="M16" i="3"/>
  <c r="L16" i="3"/>
  <c r="M15" i="3"/>
  <c r="L15" i="3"/>
  <c r="M14" i="3"/>
  <c r="L14" i="3"/>
  <c r="M13" i="3"/>
  <c r="L13" i="3"/>
  <c r="H13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E14" i="3"/>
  <c r="E15" i="3"/>
  <c r="E16" i="3"/>
  <c r="E17" i="3"/>
  <c r="E18" i="3"/>
  <c r="E19" i="3"/>
  <c r="E20" i="3"/>
  <c r="E13" i="3"/>
  <c r="D14" i="3"/>
  <c r="D15" i="3"/>
  <c r="D16" i="3"/>
  <c r="D17" i="3"/>
  <c r="D18" i="3"/>
  <c r="D19" i="3"/>
  <c r="D20" i="3"/>
  <c r="D13" i="3"/>
</calcChain>
</file>

<file path=xl/sharedStrings.xml><?xml version="1.0" encoding="utf-8"?>
<sst xmlns="http://schemas.openxmlformats.org/spreadsheetml/2006/main" count="169" uniqueCount="57">
  <si>
    <t>Sample</t>
  </si>
  <si>
    <t>Cell line/Organoid line</t>
  </si>
  <si>
    <t>T12.9-wt-hMOI</t>
  </si>
  <si>
    <t>K7-wt-hMOXI</t>
  </si>
  <si>
    <t>Day</t>
  </si>
  <si>
    <t>K7-wt-hMOB</t>
  </si>
  <si>
    <t>Dissociation</t>
  </si>
  <si>
    <t>Duration</t>
  </si>
  <si>
    <t>Papain, 1h</t>
  </si>
  <si>
    <t>KCL Treatment</t>
  </si>
  <si>
    <t>%</t>
  </si>
  <si>
    <t>10mM</t>
  </si>
  <si>
    <t>14h</t>
  </si>
  <si>
    <t>100mM</t>
  </si>
  <si>
    <t>1h</t>
  </si>
  <si>
    <t>Comment</t>
  </si>
  <si>
    <t>Lisa maint</t>
  </si>
  <si>
    <t>Lisa Diff</t>
  </si>
  <si>
    <t>10Mm</t>
  </si>
  <si>
    <t>Medium collected</t>
  </si>
  <si>
    <t>5*18µl</t>
  </si>
  <si>
    <t>only 3 organoids, double medium from 2 organoids</t>
  </si>
  <si>
    <t>A</t>
  </si>
  <si>
    <t>B</t>
  </si>
  <si>
    <t>C</t>
  </si>
  <si>
    <t>D</t>
  </si>
  <si>
    <t>E</t>
  </si>
  <si>
    <t>F</t>
  </si>
  <si>
    <t>G</t>
  </si>
  <si>
    <t>H</t>
  </si>
  <si>
    <t>&lt;&gt;</t>
  </si>
  <si>
    <t xml:space="preserve">3D-1 p10 </t>
  </si>
  <si>
    <t>3D-1 p13</t>
  </si>
  <si>
    <t>3D-1 p14</t>
  </si>
  <si>
    <t>3D-1 p15</t>
  </si>
  <si>
    <t>35d</t>
  </si>
  <si>
    <t>70d</t>
  </si>
  <si>
    <t>epi#15 p9</t>
  </si>
  <si>
    <t>epi#15 p10</t>
  </si>
  <si>
    <t>epi#15 p11</t>
  </si>
  <si>
    <t>epi#15 p12</t>
  </si>
  <si>
    <t>BILL p7</t>
  </si>
  <si>
    <t>BILL p8</t>
  </si>
  <si>
    <t>BILL p9</t>
  </si>
  <si>
    <t>BILL p10</t>
  </si>
  <si>
    <t>M 3D-1 p13</t>
  </si>
  <si>
    <t>M K7 p4</t>
  </si>
  <si>
    <t>Lisa maint 100mM KCl</t>
  </si>
  <si>
    <t>100mM KCl</t>
  </si>
  <si>
    <t xml:space="preserve">K7-wt-hMOB </t>
  </si>
  <si>
    <t>10mM KCl</t>
  </si>
  <si>
    <t>3D-1</t>
  </si>
  <si>
    <t>epi#15</t>
  </si>
  <si>
    <t>BILL</t>
  </si>
  <si>
    <t>standard curve</t>
  </si>
  <si>
    <t>average</t>
  </si>
  <si>
    <t>ng/ml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</si>
</sst>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4" xfId="0" applyFont="1" applyBorder="1"/>
    <xf numFmtId="0" fontId="0" fillId="0" borderId="16" xfId="0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49" fontId="0" fillId="0" borderId="0" xfId="0" applyNumberFormat="1"/>
    <xf numFmtId="0" fontId="0" fillId="3" borderId="0" xfId="0" applyFill="1"/>
    <xf numFmtId="0" fontId="0" fillId="2" borderId="0" xfId="0" applyFill="1"/>
    <xf numFmtId="0" fontId="0" fillId="0" borderId="22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5" xfId="0" applyBorder="1" applyAlignment="1"/>
    <xf numFmtId="0" fontId="0" fillId="0" borderId="0" xfId="0" applyBorder="1" applyAlignment="1"/>
    <xf numFmtId="0" fontId="0" fillId="0" borderId="13" xfId="0" applyBorder="1" applyAlignment="1"/>
    <xf numFmtId="0" fontId="0" fillId="0" borderId="16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8" xfId="0" applyBorder="1"/>
    <xf numFmtId="0" fontId="0" fillId="0" borderId="0" xfId="0" applyFill="1" applyBorder="1" applyAlignment="1"/>
    <xf numFmtId="0" fontId="0" fillId="0" borderId="3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4" xfId="0" applyFill="1" applyBorder="1" applyAlignment="1"/>
    <xf numFmtId="0" fontId="0" fillId="0" borderId="30" xfId="0" applyBorder="1"/>
    <xf numFmtId="0" fontId="0" fillId="0" borderId="13" xfId="0" applyFill="1" applyBorder="1" applyAlignment="1"/>
    <xf numFmtId="0" fontId="0" fillId="0" borderId="23" xfId="0" applyBorder="1" applyAlignment="1"/>
    <xf numFmtId="0" fontId="0" fillId="0" borderId="31" xfId="0" applyBorder="1" applyAlignment="1"/>
    <xf numFmtId="0" fontId="0" fillId="0" borderId="17" xfId="0" applyBorder="1" applyAlignmen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" fillId="0" borderId="0" xfId="0" applyFont="1" applyAlignment="1">
      <alignment horizontal="center"/>
    </xf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0" borderId="0" xfId="0" applyFill="1"/>
    <xf numFmtId="0" fontId="3" fillId="0" borderId="0" xfId="0" applyFont="1" applyFill="1"/>
    <xf numFmtId="0" fontId="0" fillId="2" borderId="2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Standard Curve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-0.10671216097987751"/>
                  <c:y val="2.1162875473899181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aseline="0"/>
                      <a:t>y = -0.293ln(x) + 1.6969</a:t>
                    </a:r>
                    <a:br>
                      <a:rPr lang="en-US" sz="1200" baseline="0"/>
                    </a:br>
                    <a:r>
                      <a:rPr lang="en-US" sz="1200" baseline="0"/>
                      <a:t>R² = 0.9918</a:t>
                    </a:r>
                    <a:endParaRPr lang="en-US" sz="12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'Magellan Sheet 1'!$C$29:$G$29</c:f>
              <c:numCache>
                <c:formatCode>General</c:formatCode>
                <c:ptCount val="5"/>
                <c:pt idx="0">
                  <c:v>80</c:v>
                </c:pt>
                <c:pt idx="1">
                  <c:v>20</c:v>
                </c:pt>
                <c:pt idx="2">
                  <c:v>5</c:v>
                </c:pt>
                <c:pt idx="3">
                  <c:v>1.5</c:v>
                </c:pt>
                <c:pt idx="4">
                  <c:v>0.5</c:v>
                </c:pt>
              </c:numCache>
            </c:numRef>
          </c:xVal>
          <c:yVal>
            <c:numRef>
              <c:f>'Magellan Sheet 1'!$C$28:$G$28</c:f>
              <c:numCache>
                <c:formatCode>General</c:formatCode>
                <c:ptCount val="5"/>
                <c:pt idx="0">
                  <c:v>0.43130000000000002</c:v>
                </c:pt>
                <c:pt idx="1">
                  <c:v>0.75184999999999991</c:v>
                </c:pt>
                <c:pt idx="2">
                  <c:v>1.27325</c:v>
                </c:pt>
                <c:pt idx="3">
                  <c:v>1.62605</c:v>
                </c:pt>
                <c:pt idx="4">
                  <c:v>1.8549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02-4BEB-A6A2-297D0CBAC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0665408"/>
        <c:axId val="635375392"/>
      </c:scatterChart>
      <c:valAx>
        <c:axId val="54066540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375392"/>
        <c:crosses val="autoZero"/>
        <c:crossBetween val="midCat"/>
      </c:valAx>
      <c:valAx>
        <c:axId val="63537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665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394607</xdr:colOff>
      <xdr:row>23</xdr:row>
      <xdr:rowOff>70758</xdr:rowOff>
    </xdr:from>
    <xdr:to>
      <xdr:col>16</xdr:col>
      <xdr:colOff>68035</xdr:colOff>
      <xdr:row>37</xdr:row>
      <xdr:rowOff>146958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abSelected="1" zoomScale="70" zoomScaleNormal="70" workbookViewId="0">
      <selection activeCell="J12" sqref="J12"/>
    </sheetView>
  </sheetViews>
  <sheetFormatPr defaultRowHeight="15" x14ac:dyDescent="0.25"/>
  <sheetData>
    <row r="1" spans="1:25" x14ac:dyDescent="0.25">
      <c r="A1" s="17" t="s">
        <v>30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25" x14ac:dyDescent="0.25">
      <c r="A2" s="17" t="s">
        <v>22</v>
      </c>
      <c r="B2">
        <v>1.2607999999999999</v>
      </c>
      <c r="C2">
        <v>1.169</v>
      </c>
      <c r="D2">
        <v>2.5844</v>
      </c>
      <c r="E2">
        <v>2.4815999999999998</v>
      </c>
      <c r="F2">
        <v>2.4708000000000001</v>
      </c>
      <c r="G2">
        <v>2.5802999999999998</v>
      </c>
      <c r="H2">
        <v>1.8714</v>
      </c>
      <c r="I2">
        <v>1.6386000000000001</v>
      </c>
      <c r="J2">
        <v>1.6993</v>
      </c>
      <c r="K2">
        <v>0.8871</v>
      </c>
      <c r="L2">
        <v>1.1274</v>
      </c>
      <c r="M2">
        <v>1.1093</v>
      </c>
    </row>
    <row r="3" spans="1:25" x14ac:dyDescent="0.25">
      <c r="A3" s="17" t="s">
        <v>23</v>
      </c>
      <c r="B3">
        <v>1.6536</v>
      </c>
      <c r="C3">
        <v>1.4128000000000001</v>
      </c>
      <c r="D3">
        <v>2.4087999999999998</v>
      </c>
      <c r="E3">
        <v>2.5362</v>
      </c>
      <c r="F3">
        <v>2.4916999999999998</v>
      </c>
      <c r="G3">
        <v>2.5423</v>
      </c>
      <c r="H3">
        <v>1.4952000000000001</v>
      </c>
      <c r="I3">
        <v>1.4137</v>
      </c>
      <c r="J3">
        <v>1.3812</v>
      </c>
      <c r="K3">
        <v>0.6653</v>
      </c>
      <c r="L3">
        <v>0.74560000000000004</v>
      </c>
      <c r="M3">
        <v>0.79500000000000004</v>
      </c>
    </row>
    <row r="4" spans="1:25" x14ac:dyDescent="0.25">
      <c r="A4" s="17" t="s">
        <v>24</v>
      </c>
      <c r="B4">
        <v>0.38300000000000001</v>
      </c>
      <c r="C4">
        <v>0.47960000000000003</v>
      </c>
      <c r="D4">
        <v>2.2726999999999999</v>
      </c>
      <c r="E4">
        <v>2.2117</v>
      </c>
      <c r="F4">
        <v>2.2564000000000002</v>
      </c>
      <c r="G4">
        <v>2.4213</v>
      </c>
      <c r="H4">
        <v>1.6700999999999999</v>
      </c>
      <c r="I4">
        <v>1.8223</v>
      </c>
      <c r="J4">
        <v>1.6458999999999999</v>
      </c>
      <c r="K4">
        <v>0.90969999999999995</v>
      </c>
      <c r="L4">
        <v>0.73140000000000005</v>
      </c>
      <c r="M4">
        <v>0.70909999999999995</v>
      </c>
    </row>
    <row r="5" spans="1:25" x14ac:dyDescent="0.25">
      <c r="A5" s="17" t="s">
        <v>25</v>
      </c>
      <c r="B5">
        <v>0.78169999999999995</v>
      </c>
      <c r="C5">
        <v>0.72199999999999998</v>
      </c>
      <c r="D5">
        <v>2.2553000000000001</v>
      </c>
      <c r="E5">
        <v>2.1132</v>
      </c>
      <c r="F5">
        <v>2.1783000000000001</v>
      </c>
      <c r="G5">
        <v>2.1713</v>
      </c>
      <c r="H5">
        <v>1.5497000000000001</v>
      </c>
      <c r="I5">
        <v>1.4967999999999999</v>
      </c>
      <c r="J5">
        <v>1.9457</v>
      </c>
      <c r="K5">
        <v>0.93130000000000002</v>
      </c>
      <c r="L5">
        <v>0.95879999999999999</v>
      </c>
      <c r="M5">
        <v>0.78549999999999998</v>
      </c>
    </row>
    <row r="6" spans="1:25" x14ac:dyDescent="0.25">
      <c r="A6" s="17" t="s">
        <v>26</v>
      </c>
      <c r="B6">
        <v>1.3025</v>
      </c>
      <c r="C6">
        <v>1.244</v>
      </c>
      <c r="D6">
        <v>2.1410999999999998</v>
      </c>
      <c r="E6">
        <v>1.9802999999999999</v>
      </c>
      <c r="F6">
        <v>2.2136999999999998</v>
      </c>
      <c r="G6">
        <v>2.2652999999999999</v>
      </c>
      <c r="H6">
        <v>1.0681</v>
      </c>
      <c r="I6">
        <v>0.99239999999999995</v>
      </c>
      <c r="J6">
        <v>1.1342000000000001</v>
      </c>
      <c r="K6">
        <v>0.60489999999999999</v>
      </c>
      <c r="L6">
        <v>0.34510000000000002</v>
      </c>
      <c r="M6">
        <v>0.32700000000000001</v>
      </c>
    </row>
    <row r="7" spans="1:25" x14ac:dyDescent="0.25">
      <c r="A7" s="17" t="s">
        <v>27</v>
      </c>
      <c r="B7">
        <v>1.6324000000000001</v>
      </c>
      <c r="C7">
        <v>1.6196999999999999</v>
      </c>
      <c r="D7">
        <v>2.1013000000000002</v>
      </c>
      <c r="E7">
        <v>1.9816</v>
      </c>
      <c r="F7">
        <v>2.2521</v>
      </c>
      <c r="G7">
        <v>2.0608</v>
      </c>
      <c r="H7">
        <v>1.8641000000000001</v>
      </c>
      <c r="I7">
        <v>1.9313</v>
      </c>
      <c r="J7">
        <v>1.9973000000000001</v>
      </c>
      <c r="K7">
        <v>1.2751999999999999</v>
      </c>
      <c r="L7">
        <v>1.0111000000000001</v>
      </c>
      <c r="M7">
        <v>0.92290000000000005</v>
      </c>
    </row>
    <row r="8" spans="1:25" x14ac:dyDescent="0.25">
      <c r="A8" s="17" t="s">
        <v>28</v>
      </c>
      <c r="B8">
        <v>1.9126000000000001</v>
      </c>
      <c r="C8">
        <v>1.7971999999999999</v>
      </c>
      <c r="D8">
        <v>2.0649999999999999</v>
      </c>
      <c r="E8">
        <v>2.0204</v>
      </c>
      <c r="F8">
        <v>2.1011000000000002</v>
      </c>
      <c r="G8">
        <v>1.8769</v>
      </c>
      <c r="H8">
        <v>1.5704</v>
      </c>
      <c r="I8">
        <v>1.4748000000000001</v>
      </c>
      <c r="J8">
        <v>1.6754</v>
      </c>
      <c r="K8">
        <v>1.0169999999999999</v>
      </c>
      <c r="L8">
        <v>1.1173999999999999</v>
      </c>
      <c r="M8">
        <v>0.95530000000000004</v>
      </c>
    </row>
    <row r="9" spans="1:25" x14ac:dyDescent="0.25">
      <c r="A9" s="17" t="s">
        <v>29</v>
      </c>
      <c r="B9">
        <v>2.1623999999999999</v>
      </c>
      <c r="C9">
        <v>1.8441000000000001</v>
      </c>
      <c r="D9">
        <v>1.5502</v>
      </c>
      <c r="E9">
        <v>2.5207999999999999</v>
      </c>
      <c r="F9">
        <v>2.2454999999999998</v>
      </c>
      <c r="G9">
        <v>1.8110999999999999</v>
      </c>
      <c r="H9">
        <v>1.9681999999999999</v>
      </c>
      <c r="I9">
        <v>1.9272</v>
      </c>
      <c r="J9">
        <v>1.8959999999999999</v>
      </c>
      <c r="K9">
        <v>1.1022000000000001</v>
      </c>
      <c r="L9">
        <v>1.0883</v>
      </c>
      <c r="M9">
        <v>1.278</v>
      </c>
    </row>
    <row r="12" spans="1:25" x14ac:dyDescent="0.25">
      <c r="A12" s="17" t="s">
        <v>30</v>
      </c>
      <c r="B12">
        <v>1</v>
      </c>
      <c r="C12">
        <v>2</v>
      </c>
      <c r="F12">
        <v>3</v>
      </c>
      <c r="G12">
        <v>4</v>
      </c>
      <c r="J12">
        <v>5</v>
      </c>
      <c r="K12">
        <v>6</v>
      </c>
      <c r="N12">
        <v>7</v>
      </c>
      <c r="O12">
        <v>8</v>
      </c>
      <c r="P12" s="46" t="s">
        <v>51</v>
      </c>
      <c r="R12">
        <v>9</v>
      </c>
      <c r="S12">
        <v>10</v>
      </c>
      <c r="T12" s="46" t="s">
        <v>52</v>
      </c>
      <c r="V12">
        <v>11</v>
      </c>
      <c r="W12">
        <v>12</v>
      </c>
      <c r="X12" s="46" t="s">
        <v>53</v>
      </c>
    </row>
    <row r="13" spans="1:25" x14ac:dyDescent="0.25">
      <c r="A13" s="17" t="s">
        <v>22</v>
      </c>
      <c r="B13" s="18">
        <v>1.2607999999999999</v>
      </c>
      <c r="C13" s="18">
        <v>1.169</v>
      </c>
      <c r="D13" s="18">
        <f>AVERAGE(B13:C13)</f>
        <v>1.2149000000000001</v>
      </c>
      <c r="E13">
        <f>_xlfn.STDEV.P(B13:C13)</f>
        <v>4.5899999999999941E-2</v>
      </c>
      <c r="F13">
        <v>2.5844</v>
      </c>
      <c r="G13">
        <v>2.4815999999999998</v>
      </c>
      <c r="H13" s="43">
        <f>AVERAGE(F13:G13)</f>
        <v>2.5329999999999999</v>
      </c>
      <c r="I13">
        <f>_xlfn.STDEV.P(F13:G13)</f>
        <v>5.1400000000000112E-2</v>
      </c>
      <c r="J13">
        <v>2.4708000000000001</v>
      </c>
      <c r="K13">
        <v>2.5802999999999998</v>
      </c>
      <c r="L13" s="43">
        <f>AVERAGE(J13:K13)</f>
        <v>2.52555</v>
      </c>
      <c r="M13">
        <f>_xlfn.STDEV.P(J13:K13)</f>
        <v>5.4749999999999854E-2</v>
      </c>
      <c r="N13">
        <v>1.8714</v>
      </c>
      <c r="O13">
        <v>1.6386000000000001</v>
      </c>
      <c r="P13" s="44">
        <f>AVERAGE(N13:O13)</f>
        <v>1.7549999999999999</v>
      </c>
      <c r="Q13">
        <f>_xlfn.STDEV.P(N13:O13)</f>
        <v>0.11639999999999995</v>
      </c>
      <c r="R13">
        <v>1.6993</v>
      </c>
      <c r="S13">
        <v>0.8871</v>
      </c>
      <c r="T13" s="44">
        <f>AVERAGE(R13:S13)</f>
        <v>1.2932000000000001</v>
      </c>
      <c r="U13">
        <f>_xlfn.STDEV.P(R13:S13)</f>
        <v>0.40609999999999979</v>
      </c>
      <c r="V13">
        <v>1.1274</v>
      </c>
      <c r="W13">
        <v>1.1093</v>
      </c>
      <c r="X13" s="44">
        <f>AVERAGE(V13:W13)</f>
        <v>1.11835</v>
      </c>
      <c r="Y13">
        <f>_xlfn.STDEV.P(V13:W13)</f>
        <v>9.0500000000000025E-3</v>
      </c>
    </row>
    <row r="14" spans="1:25" x14ac:dyDescent="0.25">
      <c r="A14" s="17" t="s">
        <v>23</v>
      </c>
      <c r="B14" s="18">
        <v>1.6536</v>
      </c>
      <c r="C14" s="18">
        <v>1.4128000000000001</v>
      </c>
      <c r="D14" s="18">
        <f t="shared" ref="D14:D20" si="0">AVERAGE(B14:C14)</f>
        <v>1.5331999999999999</v>
      </c>
      <c r="E14">
        <f t="shared" ref="E14:E20" si="1">_xlfn.STDEV.P(B14:C14)</f>
        <v>0.12039999999999995</v>
      </c>
      <c r="F14">
        <v>2.4087999999999998</v>
      </c>
      <c r="G14">
        <v>2.5362</v>
      </c>
      <c r="H14" s="43">
        <f t="shared" ref="H14:H20" si="2">AVERAGE(F14:G14)</f>
        <v>2.4725000000000001</v>
      </c>
      <c r="I14">
        <f t="shared" ref="I14:I20" si="3">_xlfn.STDEV.P(F14:G14)</f>
        <v>6.370000000000009E-2</v>
      </c>
      <c r="J14">
        <v>2.4916999999999998</v>
      </c>
      <c r="K14">
        <v>2.5423</v>
      </c>
      <c r="L14" s="43">
        <f t="shared" ref="L14:L20" si="4">AVERAGE(J14:K14)</f>
        <v>2.5169999999999999</v>
      </c>
      <c r="M14">
        <f t="shared" ref="M14:M20" si="5">_xlfn.STDEV.P(J14:K14)</f>
        <v>2.53000000000001E-2</v>
      </c>
      <c r="N14">
        <v>1.4952000000000001</v>
      </c>
      <c r="O14">
        <v>1.4137</v>
      </c>
      <c r="P14" s="44">
        <f t="shared" ref="P14:P20" si="6">AVERAGE(N14:O14)</f>
        <v>1.45445</v>
      </c>
      <c r="Q14">
        <f t="shared" ref="Q14:Q20" si="7">_xlfn.STDEV.P(N14:O14)</f>
        <v>4.0750000000000064E-2</v>
      </c>
      <c r="R14">
        <v>1.3812</v>
      </c>
      <c r="S14">
        <v>0.6653</v>
      </c>
      <c r="T14" s="44">
        <f t="shared" ref="T14:T20" si="8">AVERAGE(R14:S14)</f>
        <v>1.02325</v>
      </c>
      <c r="U14">
        <f t="shared" ref="U14:U20" si="9">_xlfn.STDEV.P(R14:S14)</f>
        <v>0.35795000000000016</v>
      </c>
      <c r="V14">
        <v>0.74560000000000004</v>
      </c>
      <c r="W14">
        <v>0.79500000000000004</v>
      </c>
      <c r="X14" s="44">
        <f t="shared" ref="X14:X20" si="10">AVERAGE(V14:W14)</f>
        <v>0.77029999999999998</v>
      </c>
      <c r="Y14">
        <f t="shared" ref="Y14:Y20" si="11">_xlfn.STDEV.P(V14:W14)</f>
        <v>2.47E-2</v>
      </c>
    </row>
    <row r="15" spans="1:25" x14ac:dyDescent="0.25">
      <c r="A15" s="17" t="s">
        <v>24</v>
      </c>
      <c r="B15">
        <v>0.38300000000000001</v>
      </c>
      <c r="C15">
        <v>0.47960000000000003</v>
      </c>
      <c r="D15" s="19">
        <f t="shared" si="0"/>
        <v>0.43130000000000002</v>
      </c>
      <c r="E15">
        <f t="shared" si="1"/>
        <v>4.8300000000000044E-2</v>
      </c>
      <c r="F15">
        <v>2.2726999999999999</v>
      </c>
      <c r="G15">
        <v>2.2117</v>
      </c>
      <c r="H15" s="48">
        <f t="shared" si="2"/>
        <v>2.2422</v>
      </c>
      <c r="I15">
        <f t="shared" si="3"/>
        <v>3.0499999999999972E-2</v>
      </c>
      <c r="J15">
        <v>2.2564000000000002</v>
      </c>
      <c r="K15">
        <v>2.4213</v>
      </c>
      <c r="L15" s="47">
        <f t="shared" si="4"/>
        <v>2.3388499999999999</v>
      </c>
      <c r="M15">
        <f t="shared" si="5"/>
        <v>8.2449999999999912E-2</v>
      </c>
      <c r="N15">
        <v>1.6700999999999999</v>
      </c>
      <c r="O15">
        <v>1.8223</v>
      </c>
      <c r="P15" s="44">
        <f t="shared" si="6"/>
        <v>1.7462</v>
      </c>
      <c r="Q15">
        <f t="shared" si="7"/>
        <v>7.6100000000000056E-2</v>
      </c>
      <c r="R15">
        <v>1.6458999999999999</v>
      </c>
      <c r="S15">
        <v>0.90969999999999995</v>
      </c>
      <c r="T15" s="44">
        <f t="shared" si="8"/>
        <v>1.2778</v>
      </c>
      <c r="U15">
        <f t="shared" si="9"/>
        <v>0.36809999999999976</v>
      </c>
      <c r="V15">
        <v>0.73140000000000005</v>
      </c>
      <c r="W15">
        <v>0.70909999999999995</v>
      </c>
      <c r="X15" s="44">
        <f t="shared" si="10"/>
        <v>0.72025000000000006</v>
      </c>
      <c r="Y15">
        <f t="shared" si="11"/>
        <v>1.1150000000000049E-2</v>
      </c>
    </row>
    <row r="16" spans="1:25" x14ac:dyDescent="0.25">
      <c r="A16" s="17" t="s">
        <v>25</v>
      </c>
      <c r="B16">
        <v>0.78169999999999995</v>
      </c>
      <c r="C16">
        <v>0.72199999999999998</v>
      </c>
      <c r="D16" s="19">
        <f t="shared" si="0"/>
        <v>0.75184999999999991</v>
      </c>
      <c r="E16">
        <f t="shared" si="1"/>
        <v>2.9849999999999988E-2</v>
      </c>
      <c r="F16">
        <v>2.2553000000000001</v>
      </c>
      <c r="G16">
        <v>2.1132</v>
      </c>
      <c r="H16" s="48">
        <f t="shared" si="2"/>
        <v>2.18425</v>
      </c>
      <c r="I16">
        <f t="shared" si="3"/>
        <v>7.1050000000000058E-2</v>
      </c>
      <c r="J16">
        <v>2.1783000000000001</v>
      </c>
      <c r="K16">
        <v>2.1713</v>
      </c>
      <c r="L16" s="47">
        <f t="shared" si="4"/>
        <v>2.1748000000000003</v>
      </c>
      <c r="M16">
        <f t="shared" si="5"/>
        <v>3.5000000000000586E-3</v>
      </c>
      <c r="N16">
        <v>1.5497000000000001</v>
      </c>
      <c r="O16">
        <v>1.4967999999999999</v>
      </c>
      <c r="P16" s="44">
        <f t="shared" si="6"/>
        <v>1.52325</v>
      </c>
      <c r="Q16">
        <f t="shared" si="7"/>
        <v>2.6450000000000085E-2</v>
      </c>
      <c r="R16">
        <v>1.9457</v>
      </c>
      <c r="S16">
        <v>0.93130000000000002</v>
      </c>
      <c r="T16" s="44">
        <f t="shared" si="8"/>
        <v>1.4384999999999999</v>
      </c>
      <c r="U16">
        <f t="shared" si="9"/>
        <v>0.50720000000000032</v>
      </c>
      <c r="V16">
        <v>0.95879999999999999</v>
      </c>
      <c r="W16">
        <v>0.78549999999999998</v>
      </c>
      <c r="X16" s="44">
        <f t="shared" si="10"/>
        <v>0.87214999999999998</v>
      </c>
      <c r="Y16">
        <f t="shared" si="11"/>
        <v>8.6650000000000005E-2</v>
      </c>
    </row>
    <row r="17" spans="1:25" x14ac:dyDescent="0.25">
      <c r="A17" s="17" t="s">
        <v>26</v>
      </c>
      <c r="B17">
        <v>1.3025</v>
      </c>
      <c r="C17">
        <v>1.244</v>
      </c>
      <c r="D17" s="19">
        <f t="shared" si="0"/>
        <v>1.27325</v>
      </c>
      <c r="E17">
        <f t="shared" si="1"/>
        <v>2.9249999999999998E-2</v>
      </c>
      <c r="F17">
        <v>2.1410999999999998</v>
      </c>
      <c r="G17">
        <v>1.9802999999999999</v>
      </c>
      <c r="H17" s="48">
        <f t="shared" si="2"/>
        <v>2.0606999999999998</v>
      </c>
      <c r="I17">
        <f t="shared" si="3"/>
        <v>8.0399999999999916E-2</v>
      </c>
      <c r="J17">
        <v>2.2136999999999998</v>
      </c>
      <c r="K17">
        <v>2.2652999999999999</v>
      </c>
      <c r="L17" s="47">
        <f t="shared" si="4"/>
        <v>2.2394999999999996</v>
      </c>
      <c r="M17">
        <f t="shared" si="5"/>
        <v>2.5800000000000045E-2</v>
      </c>
      <c r="N17">
        <v>1.0681</v>
      </c>
      <c r="O17">
        <v>0.99239999999999995</v>
      </c>
      <c r="P17" s="45">
        <f t="shared" si="6"/>
        <v>1.0302500000000001</v>
      </c>
      <c r="Q17">
        <f t="shared" si="7"/>
        <v>3.785000000000005E-2</v>
      </c>
      <c r="R17">
        <v>1.1342000000000001</v>
      </c>
      <c r="S17">
        <v>0.60489999999999999</v>
      </c>
      <c r="T17" s="45">
        <f t="shared" si="8"/>
        <v>0.86955000000000005</v>
      </c>
      <c r="U17">
        <f t="shared" si="9"/>
        <v>0.26465000000000011</v>
      </c>
      <c r="V17">
        <v>0.34510000000000002</v>
      </c>
      <c r="W17">
        <v>0.32700000000000001</v>
      </c>
      <c r="X17" s="45">
        <f t="shared" si="10"/>
        <v>0.33605000000000002</v>
      </c>
      <c r="Y17">
        <f t="shared" si="11"/>
        <v>9.0500000000000025E-3</v>
      </c>
    </row>
    <row r="18" spans="1:25" x14ac:dyDescent="0.25">
      <c r="A18" s="17" t="s">
        <v>27</v>
      </c>
      <c r="B18">
        <v>1.6324000000000001</v>
      </c>
      <c r="C18">
        <v>1.6196999999999999</v>
      </c>
      <c r="D18" s="19">
        <f t="shared" si="0"/>
        <v>1.62605</v>
      </c>
      <c r="E18">
        <f t="shared" si="1"/>
        <v>6.3500000000000778E-3</v>
      </c>
      <c r="F18">
        <v>2.1013000000000002</v>
      </c>
      <c r="G18">
        <v>1.9816</v>
      </c>
      <c r="H18" s="41">
        <f t="shared" si="2"/>
        <v>2.0414500000000002</v>
      </c>
      <c r="I18">
        <f t="shared" si="3"/>
        <v>5.985000000000007E-2</v>
      </c>
      <c r="J18">
        <v>2.2521</v>
      </c>
      <c r="K18">
        <v>2.0608</v>
      </c>
      <c r="L18" s="42">
        <f t="shared" si="4"/>
        <v>2.15645</v>
      </c>
      <c r="M18">
        <f t="shared" si="5"/>
        <v>9.5650000000000013E-2</v>
      </c>
      <c r="N18">
        <v>1.8641000000000001</v>
      </c>
      <c r="O18">
        <v>1.9313</v>
      </c>
      <c r="P18" s="45">
        <f t="shared" si="6"/>
        <v>1.8976999999999999</v>
      </c>
      <c r="Q18">
        <f t="shared" si="7"/>
        <v>3.3599999999999963E-2</v>
      </c>
      <c r="R18">
        <v>1.9973000000000001</v>
      </c>
      <c r="S18">
        <v>1.2751999999999999</v>
      </c>
      <c r="T18" s="45">
        <f t="shared" si="8"/>
        <v>1.63625</v>
      </c>
      <c r="U18">
        <f t="shared" si="9"/>
        <v>0.36105000000000015</v>
      </c>
      <c r="V18">
        <v>1.0111000000000001</v>
      </c>
      <c r="W18">
        <v>0.92290000000000005</v>
      </c>
      <c r="X18" s="45">
        <f t="shared" si="10"/>
        <v>0.96700000000000008</v>
      </c>
      <c r="Y18">
        <f t="shared" si="11"/>
        <v>4.4100000000000028E-2</v>
      </c>
    </row>
    <row r="19" spans="1:25" x14ac:dyDescent="0.25">
      <c r="A19" s="17" t="s">
        <v>28</v>
      </c>
      <c r="B19">
        <v>1.9126000000000001</v>
      </c>
      <c r="C19">
        <v>1.7971999999999999</v>
      </c>
      <c r="D19" s="19">
        <f t="shared" si="0"/>
        <v>1.8549</v>
      </c>
      <c r="E19">
        <f t="shared" si="1"/>
        <v>5.7700000000000085E-2</v>
      </c>
      <c r="F19">
        <v>2.0649999999999999</v>
      </c>
      <c r="G19">
        <v>2.0204</v>
      </c>
      <c r="H19" s="41">
        <f t="shared" si="2"/>
        <v>2.0427</v>
      </c>
      <c r="I19">
        <f t="shared" si="3"/>
        <v>2.2299999999999986E-2</v>
      </c>
      <c r="J19">
        <v>2.1011000000000002</v>
      </c>
      <c r="K19">
        <v>1.8769</v>
      </c>
      <c r="L19" s="42">
        <f t="shared" si="4"/>
        <v>1.9890000000000001</v>
      </c>
      <c r="M19">
        <f t="shared" si="5"/>
        <v>0.11210000000000009</v>
      </c>
      <c r="N19">
        <v>1.5704</v>
      </c>
      <c r="O19">
        <v>1.4748000000000001</v>
      </c>
      <c r="P19" s="45">
        <f t="shared" si="6"/>
        <v>1.5226000000000002</v>
      </c>
      <c r="Q19">
        <f t="shared" si="7"/>
        <v>4.7799999999999954E-2</v>
      </c>
      <c r="R19">
        <v>1.6754</v>
      </c>
      <c r="S19">
        <v>1.0169999999999999</v>
      </c>
      <c r="T19" s="45">
        <f t="shared" si="8"/>
        <v>1.3462000000000001</v>
      </c>
      <c r="U19">
        <f t="shared" si="9"/>
        <v>0.32919999999999938</v>
      </c>
      <c r="V19">
        <v>1.1173999999999999</v>
      </c>
      <c r="W19">
        <v>0.95530000000000004</v>
      </c>
      <c r="X19" s="45">
        <f t="shared" si="10"/>
        <v>1.0363500000000001</v>
      </c>
      <c r="Y19">
        <f t="shared" si="11"/>
        <v>8.1049999999999955E-2</v>
      </c>
    </row>
    <row r="20" spans="1:25" x14ac:dyDescent="0.25">
      <c r="A20" s="17" t="s">
        <v>29</v>
      </c>
      <c r="B20">
        <v>2.1623999999999999</v>
      </c>
      <c r="C20">
        <v>1.8441000000000001</v>
      </c>
      <c r="D20" s="19">
        <f t="shared" si="0"/>
        <v>2.00325</v>
      </c>
      <c r="E20">
        <f t="shared" si="1"/>
        <v>0.1591499999999999</v>
      </c>
      <c r="F20">
        <v>1.5502</v>
      </c>
      <c r="G20">
        <v>2.5207999999999999</v>
      </c>
      <c r="H20" s="41">
        <f t="shared" si="2"/>
        <v>2.0354999999999999</v>
      </c>
      <c r="I20">
        <f t="shared" si="3"/>
        <v>0.48530000000000084</v>
      </c>
      <c r="J20">
        <v>2.2454999999999998</v>
      </c>
      <c r="K20">
        <v>1.8110999999999999</v>
      </c>
      <c r="L20" s="42">
        <f t="shared" si="4"/>
        <v>2.0282999999999998</v>
      </c>
      <c r="M20">
        <f t="shared" si="5"/>
        <v>0.21720000000000095</v>
      </c>
      <c r="N20">
        <v>1.9681999999999999</v>
      </c>
      <c r="O20">
        <v>1.9272</v>
      </c>
      <c r="P20" s="45">
        <f t="shared" si="6"/>
        <v>1.9477</v>
      </c>
      <c r="Q20">
        <f t="shared" si="7"/>
        <v>2.0499999999999963E-2</v>
      </c>
      <c r="R20">
        <v>1.8959999999999999</v>
      </c>
      <c r="S20">
        <v>1.1022000000000001</v>
      </c>
      <c r="T20" s="45">
        <f t="shared" si="8"/>
        <v>1.4990999999999999</v>
      </c>
      <c r="U20">
        <f t="shared" si="9"/>
        <v>0.3969000000000007</v>
      </c>
      <c r="V20">
        <v>1.0883</v>
      </c>
      <c r="W20">
        <v>1.278</v>
      </c>
      <c r="X20" s="45">
        <f t="shared" si="10"/>
        <v>1.1831499999999999</v>
      </c>
      <c r="Y20">
        <f t="shared" si="11"/>
        <v>9.484999999999999E-2</v>
      </c>
    </row>
    <row r="25" spans="1:25" x14ac:dyDescent="0.25">
      <c r="C25" t="s">
        <v>54</v>
      </c>
    </row>
    <row r="26" spans="1:25" x14ac:dyDescent="0.25">
      <c r="C26" s="49">
        <f>B4</f>
        <v>0.38300000000000001</v>
      </c>
      <c r="D26" s="49">
        <f>B5</f>
        <v>0.78169999999999995</v>
      </c>
      <c r="E26" s="49">
        <f>B6</f>
        <v>1.3025</v>
      </c>
      <c r="F26" s="49">
        <f>B7</f>
        <v>1.6324000000000001</v>
      </c>
      <c r="G26" s="49">
        <f>B8</f>
        <v>1.9126000000000001</v>
      </c>
      <c r="H26" s="49">
        <f>B9</f>
        <v>2.1623999999999999</v>
      </c>
    </row>
    <row r="27" spans="1:25" x14ac:dyDescent="0.25">
      <c r="C27" s="49">
        <f>C4</f>
        <v>0.47960000000000003</v>
      </c>
      <c r="D27" s="49">
        <f>C5</f>
        <v>0.72199999999999998</v>
      </c>
      <c r="E27" s="49">
        <f>C6</f>
        <v>1.244</v>
      </c>
      <c r="F27" s="49">
        <f>C7</f>
        <v>1.6196999999999999</v>
      </c>
      <c r="G27" s="49">
        <f>C8</f>
        <v>1.7971999999999999</v>
      </c>
      <c r="H27" s="49">
        <f>C9</f>
        <v>1.8441000000000001</v>
      </c>
    </row>
    <row r="28" spans="1:25" x14ac:dyDescent="0.25">
      <c r="B28" t="s">
        <v>55</v>
      </c>
      <c r="C28">
        <f>AVERAGE(C26:C27)</f>
        <v>0.43130000000000002</v>
      </c>
      <c r="D28">
        <f t="shared" ref="D28:H28" si="12">AVERAGE(D26:D27)</f>
        <v>0.75184999999999991</v>
      </c>
      <c r="E28">
        <f t="shared" si="12"/>
        <v>1.27325</v>
      </c>
      <c r="F28">
        <f t="shared" si="12"/>
        <v>1.62605</v>
      </c>
      <c r="G28">
        <f t="shared" si="12"/>
        <v>1.8549</v>
      </c>
      <c r="H28">
        <f t="shared" si="12"/>
        <v>2.00325</v>
      </c>
    </row>
    <row r="29" spans="1:25" x14ac:dyDescent="0.25">
      <c r="B29" t="s">
        <v>56</v>
      </c>
      <c r="C29">
        <v>80</v>
      </c>
      <c r="D29">
        <v>20</v>
      </c>
      <c r="E29">
        <v>5</v>
      </c>
      <c r="F29">
        <v>1.5</v>
      </c>
      <c r="G29">
        <v>0.5</v>
      </c>
      <c r="H29">
        <v>0</v>
      </c>
    </row>
    <row r="31" spans="1:25" x14ac:dyDescent="0.25">
      <c r="C31" s="49">
        <f>H28</f>
        <v>2.00325</v>
      </c>
      <c r="D31" s="50">
        <f>EXP(-(C31-1.6969)/0.293)</f>
        <v>0.35149382342585461</v>
      </c>
      <c r="E31">
        <v>0</v>
      </c>
    </row>
    <row r="32" spans="1:25" x14ac:dyDescent="0.25">
      <c r="C32" s="49">
        <f>G28</f>
        <v>1.8549</v>
      </c>
      <c r="D32" s="50">
        <f t="shared" ref="D32:D36" si="13">EXP(-(C32-1.6969)/0.293)</f>
        <v>0.58318597510094095</v>
      </c>
      <c r="E32">
        <v>0.5</v>
      </c>
    </row>
    <row r="33" spans="3:14" x14ac:dyDescent="0.25">
      <c r="C33" s="49">
        <f>F28</f>
        <v>1.62605</v>
      </c>
      <c r="D33" s="50">
        <f t="shared" si="13"/>
        <v>1.2735507605347047</v>
      </c>
      <c r="E33">
        <v>1.5</v>
      </c>
    </row>
    <row r="34" spans="3:14" x14ac:dyDescent="0.25">
      <c r="C34" s="49">
        <f>E28</f>
        <v>1.27325</v>
      </c>
      <c r="D34" s="50">
        <f t="shared" si="13"/>
        <v>4.2456903657068494</v>
      </c>
      <c r="E34">
        <v>5</v>
      </c>
    </row>
    <row r="35" spans="3:14" x14ac:dyDescent="0.25">
      <c r="C35" s="49">
        <f>D28</f>
        <v>0.75184999999999991</v>
      </c>
      <c r="D35" s="50">
        <f t="shared" si="13"/>
        <v>25.164307492184598</v>
      </c>
      <c r="E35">
        <v>20</v>
      </c>
    </row>
    <row r="36" spans="3:14" x14ac:dyDescent="0.25">
      <c r="C36" s="49">
        <f>C28</f>
        <v>0.43130000000000002</v>
      </c>
      <c r="D36" s="50">
        <f t="shared" si="13"/>
        <v>75.147580863922101</v>
      </c>
      <c r="E36">
        <v>80</v>
      </c>
    </row>
    <row r="41" spans="3:14" x14ac:dyDescent="0.25">
      <c r="C41" s="1"/>
      <c r="D41" s="1"/>
      <c r="E41" s="1"/>
      <c r="F41" s="1"/>
      <c r="G41" s="1"/>
      <c r="H41" s="1"/>
    </row>
    <row r="42" spans="3:14" x14ac:dyDescent="0.25">
      <c r="C42" s="1"/>
      <c r="D42" s="46" t="s">
        <v>56</v>
      </c>
      <c r="E42" s="46"/>
      <c r="F42" s="46" t="s">
        <v>56</v>
      </c>
      <c r="G42" s="1"/>
      <c r="H42" s="46" t="s">
        <v>56</v>
      </c>
      <c r="I42" s="46" t="s">
        <v>51</v>
      </c>
      <c r="K42" s="1" t="s">
        <v>52</v>
      </c>
      <c r="L42" s="1"/>
      <c r="M42" s="1" t="s">
        <v>53</v>
      </c>
    </row>
    <row r="43" spans="3:14" x14ac:dyDescent="0.25">
      <c r="C43" s="18">
        <v>1.2149000000000001</v>
      </c>
      <c r="D43" s="51">
        <f>EXP(-(C43-1.6969)/0.293)</f>
        <v>5.1812751531530585</v>
      </c>
      <c r="E43" s="43">
        <v>2.5329999999999999</v>
      </c>
      <c r="F43" s="51">
        <f>EXP(-(E43-1.6969)/0.293)</f>
        <v>5.7637399924203601E-2</v>
      </c>
      <c r="G43" s="43">
        <v>2.52555</v>
      </c>
      <c r="H43" s="51">
        <f>EXP(-(G43-1.6969)/0.293)</f>
        <v>5.9121714845115136E-2</v>
      </c>
      <c r="I43" s="44">
        <v>1.7549999999999999</v>
      </c>
      <c r="J43" s="51">
        <f>EXP(-(I43-1.6969)/0.293)</f>
        <v>0.82012909732089201</v>
      </c>
      <c r="K43" s="44">
        <v>1.2932000000000001</v>
      </c>
      <c r="L43" s="51">
        <f>EXP(-(K43-1.6969)/0.293)</f>
        <v>3.9662287240744627</v>
      </c>
      <c r="M43" s="44">
        <v>1.11835</v>
      </c>
      <c r="N43" s="51">
        <f>EXP(-(M43-1.6969)/0.293)</f>
        <v>7.2035458131104946</v>
      </c>
    </row>
    <row r="44" spans="3:14" x14ac:dyDescent="0.25">
      <c r="C44" s="18">
        <v>1.5331999999999999</v>
      </c>
      <c r="D44" s="51">
        <f t="shared" ref="D44:D50" si="14">EXP(-(C44-1.6969)/0.293)</f>
        <v>1.7484034752375224</v>
      </c>
      <c r="E44" s="43">
        <v>2.4725000000000001</v>
      </c>
      <c r="F44" s="51">
        <f t="shared" ref="F44:F50" si="15">EXP(-(E44-1.6969)/0.293)</f>
        <v>7.0856471503300544E-2</v>
      </c>
      <c r="G44" s="43">
        <v>2.5169999999999999</v>
      </c>
      <c r="H44" s="51">
        <f t="shared" ref="H44:H50" si="16">EXP(-(G44-1.6969)/0.293)</f>
        <v>6.0872357374041584E-2</v>
      </c>
      <c r="I44" s="44">
        <v>1.45445</v>
      </c>
      <c r="J44" s="51">
        <f t="shared" ref="J44:J50" si="17">EXP(-(I44-1.6969)/0.293)</f>
        <v>2.2875340486908873</v>
      </c>
      <c r="K44" s="44">
        <v>1.02325</v>
      </c>
      <c r="L44" s="51">
        <f t="shared" ref="L44:L50" si="18">EXP(-(K44-1.6969)/0.293)</f>
        <v>9.9656756899107108</v>
      </c>
      <c r="M44" s="44">
        <v>0.77029999999999998</v>
      </c>
      <c r="N44" s="51">
        <f t="shared" ref="N44:N50" si="19">EXP(-(M44-1.6969)/0.293)</f>
        <v>23.628588071354056</v>
      </c>
    </row>
    <row r="45" spans="3:14" x14ac:dyDescent="0.25">
      <c r="C45" s="19">
        <v>0.43130000000000002</v>
      </c>
      <c r="D45" s="51">
        <f t="shared" si="14"/>
        <v>75.147580863922101</v>
      </c>
      <c r="E45" s="48">
        <v>2.2422</v>
      </c>
      <c r="F45" s="51">
        <f t="shared" si="15"/>
        <v>0.1555027052869192</v>
      </c>
      <c r="G45" s="47">
        <v>2.3388499999999999</v>
      </c>
      <c r="H45" s="51">
        <f t="shared" si="16"/>
        <v>0.11180984854490895</v>
      </c>
      <c r="I45" s="44">
        <v>1.7462</v>
      </c>
      <c r="J45" s="51">
        <f t="shared" si="17"/>
        <v>0.84513459045327655</v>
      </c>
      <c r="K45" s="44">
        <v>1.2778</v>
      </c>
      <c r="L45" s="51">
        <f t="shared" si="18"/>
        <v>4.1802682813622596</v>
      </c>
      <c r="M45" s="44">
        <v>0.72025000000000006</v>
      </c>
      <c r="N45" s="51">
        <f t="shared" si="19"/>
        <v>28.030030421963531</v>
      </c>
    </row>
    <row r="46" spans="3:14" x14ac:dyDescent="0.25">
      <c r="C46" s="19">
        <v>0.75184999999999991</v>
      </c>
      <c r="D46" s="51">
        <f t="shared" si="14"/>
        <v>25.164307492184598</v>
      </c>
      <c r="E46" s="48">
        <v>2.18425</v>
      </c>
      <c r="F46" s="51">
        <f t="shared" si="15"/>
        <v>0.18951055056499408</v>
      </c>
      <c r="G46" s="47">
        <v>2.1748000000000003</v>
      </c>
      <c r="H46" s="51">
        <f t="shared" si="16"/>
        <v>0.19572238624910926</v>
      </c>
      <c r="I46" s="44">
        <v>1.52325</v>
      </c>
      <c r="J46" s="51">
        <f t="shared" si="17"/>
        <v>1.8087972398806273</v>
      </c>
      <c r="K46" s="44">
        <v>1.4384999999999999</v>
      </c>
      <c r="L46" s="51">
        <f t="shared" si="18"/>
        <v>2.415511975562521</v>
      </c>
      <c r="M46" s="44">
        <v>0.87214999999999998</v>
      </c>
      <c r="N46" s="51">
        <f t="shared" si="19"/>
        <v>16.690612178871913</v>
      </c>
    </row>
    <row r="47" spans="3:14" x14ac:dyDescent="0.25">
      <c r="C47" s="19">
        <v>1.27325</v>
      </c>
      <c r="D47" s="51">
        <f t="shared" si="14"/>
        <v>4.2456903657068494</v>
      </c>
      <c r="E47" s="48">
        <v>2.0606999999999998</v>
      </c>
      <c r="F47" s="51">
        <f t="shared" si="15"/>
        <v>0.28891052951465312</v>
      </c>
      <c r="G47" s="47">
        <v>2.2394999999999996</v>
      </c>
      <c r="H47" s="51">
        <f t="shared" si="16"/>
        <v>0.1569422880727189</v>
      </c>
      <c r="I47" s="45">
        <v>1.0302500000000001</v>
      </c>
      <c r="J47" s="52">
        <f t="shared" si="17"/>
        <v>9.7304094129420431</v>
      </c>
      <c r="K47" s="45">
        <v>0.86955000000000005</v>
      </c>
      <c r="L47" s="52">
        <f t="shared" si="18"/>
        <v>16.839379081992718</v>
      </c>
      <c r="M47" s="45">
        <v>0.33605000000000002</v>
      </c>
      <c r="N47" s="52">
        <f t="shared" si="19"/>
        <v>104.01542954501835</v>
      </c>
    </row>
    <row r="48" spans="3:14" x14ac:dyDescent="0.25">
      <c r="C48" s="19">
        <v>1.62605</v>
      </c>
      <c r="D48" s="51">
        <f t="shared" si="14"/>
        <v>1.2735507605347047</v>
      </c>
      <c r="E48" s="41">
        <v>2.0414500000000002</v>
      </c>
      <c r="F48" s="51">
        <f t="shared" si="15"/>
        <v>0.30852926850066609</v>
      </c>
      <c r="G48" s="42">
        <v>2.15645</v>
      </c>
      <c r="H48" s="51">
        <f t="shared" si="16"/>
        <v>0.20837206272116954</v>
      </c>
      <c r="I48" s="45">
        <v>1.8976999999999999</v>
      </c>
      <c r="J48" s="51">
        <f t="shared" si="17"/>
        <v>0.50392681384396254</v>
      </c>
      <c r="K48" s="45">
        <v>1.63625</v>
      </c>
      <c r="L48" s="51">
        <f t="shared" si="18"/>
        <v>1.2299783738951804</v>
      </c>
      <c r="M48" s="45">
        <v>0.96700000000000008</v>
      </c>
      <c r="N48" s="51">
        <f t="shared" si="19"/>
        <v>12.074868145642407</v>
      </c>
    </row>
    <row r="49" spans="3:14" x14ac:dyDescent="0.25">
      <c r="C49" s="19">
        <v>1.8549</v>
      </c>
      <c r="D49" s="51">
        <f t="shared" si="14"/>
        <v>0.58318597510094095</v>
      </c>
      <c r="E49" s="41">
        <v>2.0427</v>
      </c>
      <c r="F49" s="51">
        <f t="shared" si="15"/>
        <v>0.30721582106964429</v>
      </c>
      <c r="G49" s="42">
        <v>1.9890000000000001</v>
      </c>
      <c r="H49" s="51">
        <f t="shared" si="16"/>
        <v>0.36901118356190099</v>
      </c>
      <c r="I49" s="45">
        <v>1.5226000000000002</v>
      </c>
      <c r="J49" s="51">
        <f t="shared" si="17"/>
        <v>1.8128143842325606</v>
      </c>
      <c r="K49" s="45">
        <v>1.3462000000000001</v>
      </c>
      <c r="L49" s="51">
        <f t="shared" si="18"/>
        <v>3.3099342582804989</v>
      </c>
      <c r="M49" s="45">
        <v>1.0363500000000001</v>
      </c>
      <c r="N49" s="51">
        <f t="shared" si="19"/>
        <v>9.529925117386675</v>
      </c>
    </row>
    <row r="50" spans="3:14" x14ac:dyDescent="0.25">
      <c r="C50" s="19">
        <v>2.00325</v>
      </c>
      <c r="D50" s="51">
        <f t="shared" si="14"/>
        <v>0.35149382342585461</v>
      </c>
      <c r="E50" s="41">
        <v>2.0354999999999999</v>
      </c>
      <c r="F50" s="51">
        <f t="shared" si="15"/>
        <v>0.31485867257767552</v>
      </c>
      <c r="G50" s="42">
        <v>2.0282999999999998</v>
      </c>
      <c r="H50" s="51">
        <f t="shared" si="16"/>
        <v>0.32269166136109328</v>
      </c>
      <c r="I50" s="45">
        <v>1.9477</v>
      </c>
      <c r="J50" s="51">
        <f t="shared" si="17"/>
        <v>0.42486972084201002</v>
      </c>
      <c r="K50" s="45">
        <v>1.4990999999999999</v>
      </c>
      <c r="L50" s="51">
        <f t="shared" si="18"/>
        <v>1.9642005627248107</v>
      </c>
      <c r="M50" s="45">
        <v>1.1831499999999999</v>
      </c>
      <c r="N50" s="51">
        <f t="shared" si="19"/>
        <v>5.7742765121783508</v>
      </c>
    </row>
  </sheetData>
  <conditionalFormatting sqref="B2:M9">
    <cfRule type="colorScale" priority="2">
      <colorScale>
        <cfvo type="min"/>
        <cfvo type="max"/>
        <color rgb="FFFCFCFF"/>
        <color rgb="FFF8696B"/>
      </colorScale>
    </cfRule>
  </conditionalFormatting>
  <conditionalFormatting sqref="V13:W20 R13:S20 N13:O20 J13:K20 F13:G20 B13:C20">
    <cfRule type="colorScale" priority="7">
      <colorScale>
        <cfvo type="min"/>
        <cfvo type="max"/>
        <color rgb="FFFCFCFF"/>
        <color rgb="FFF8696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6"/>
  <sheetViews>
    <sheetView workbookViewId="0">
      <selection activeCell="E23" sqref="E23"/>
    </sheetView>
  </sheetViews>
  <sheetFormatPr defaultRowHeight="15" x14ac:dyDescent="0.25"/>
  <cols>
    <col min="3" max="3" width="21.5703125" bestFit="1" customWidth="1"/>
    <col min="4" max="4" width="13.140625" bestFit="1" customWidth="1"/>
    <col min="5" max="5" width="11.7109375" bestFit="1" customWidth="1"/>
    <col min="6" max="6" width="14" bestFit="1" customWidth="1"/>
    <col min="8" max="8" width="47.140625" bestFit="1" customWidth="1"/>
    <col min="9" max="9" width="17.42578125" bestFit="1" customWidth="1"/>
  </cols>
  <sheetData>
    <row r="2" spans="2:9" x14ac:dyDescent="0.25">
      <c r="B2" s="1" t="s">
        <v>0</v>
      </c>
      <c r="C2" s="1" t="s">
        <v>1</v>
      </c>
      <c r="D2" s="1" t="s">
        <v>4</v>
      </c>
      <c r="E2" s="1" t="s">
        <v>6</v>
      </c>
      <c r="F2" s="1" t="s">
        <v>9</v>
      </c>
      <c r="G2" s="1" t="s">
        <v>7</v>
      </c>
      <c r="H2" s="1" t="s">
        <v>15</v>
      </c>
      <c r="I2" s="1" t="s">
        <v>19</v>
      </c>
    </row>
    <row r="3" spans="2:9" x14ac:dyDescent="0.25">
      <c r="B3">
        <v>1</v>
      </c>
      <c r="C3" t="s">
        <v>2</v>
      </c>
      <c r="D3">
        <v>31</v>
      </c>
      <c r="E3" t="s">
        <v>10</v>
      </c>
      <c r="F3" t="s">
        <v>10</v>
      </c>
      <c r="G3" t="s">
        <v>10</v>
      </c>
      <c r="I3" t="s">
        <v>20</v>
      </c>
    </row>
    <row r="4" spans="2:9" x14ac:dyDescent="0.25">
      <c r="B4">
        <v>2</v>
      </c>
      <c r="C4" t="s">
        <v>3</v>
      </c>
      <c r="D4">
        <v>213</v>
      </c>
      <c r="E4" t="s">
        <v>10</v>
      </c>
      <c r="F4" t="s">
        <v>10</v>
      </c>
      <c r="G4" t="s">
        <v>10</v>
      </c>
      <c r="I4" t="s">
        <v>20</v>
      </c>
    </row>
    <row r="5" spans="2:9" x14ac:dyDescent="0.25">
      <c r="B5">
        <v>3</v>
      </c>
      <c r="C5" t="s">
        <v>5</v>
      </c>
      <c r="D5">
        <v>143</v>
      </c>
      <c r="E5" t="s">
        <v>10</v>
      </c>
      <c r="F5" t="s">
        <v>10</v>
      </c>
      <c r="G5" t="s">
        <v>10</v>
      </c>
      <c r="I5" t="s">
        <v>20</v>
      </c>
    </row>
    <row r="6" spans="2:9" x14ac:dyDescent="0.25">
      <c r="B6">
        <v>4</v>
      </c>
      <c r="C6" t="s">
        <v>5</v>
      </c>
      <c r="D6">
        <v>143</v>
      </c>
      <c r="E6" t="s">
        <v>8</v>
      </c>
      <c r="F6" t="s">
        <v>10</v>
      </c>
      <c r="G6" t="s">
        <v>10</v>
      </c>
      <c r="I6" t="s">
        <v>20</v>
      </c>
    </row>
    <row r="7" spans="2:9" x14ac:dyDescent="0.25">
      <c r="B7">
        <v>5</v>
      </c>
      <c r="C7" t="s">
        <v>5</v>
      </c>
      <c r="D7">
        <v>143</v>
      </c>
      <c r="E7" t="s">
        <v>8</v>
      </c>
      <c r="F7" t="s">
        <v>11</v>
      </c>
      <c r="G7" t="s">
        <v>12</v>
      </c>
      <c r="I7" t="s">
        <v>20</v>
      </c>
    </row>
    <row r="8" spans="2:9" x14ac:dyDescent="0.25">
      <c r="B8">
        <v>6</v>
      </c>
      <c r="C8" t="s">
        <v>5</v>
      </c>
      <c r="D8">
        <v>143</v>
      </c>
      <c r="E8" t="s">
        <v>8</v>
      </c>
      <c r="F8" t="s">
        <v>13</v>
      </c>
      <c r="G8" t="s">
        <v>12</v>
      </c>
      <c r="I8" t="s">
        <v>20</v>
      </c>
    </row>
    <row r="9" spans="2:9" x14ac:dyDescent="0.25">
      <c r="B9">
        <v>7</v>
      </c>
      <c r="C9" t="s">
        <v>5</v>
      </c>
      <c r="D9">
        <v>143</v>
      </c>
      <c r="E9" t="s">
        <v>10</v>
      </c>
      <c r="F9" t="s">
        <v>11</v>
      </c>
      <c r="G9" t="s">
        <v>14</v>
      </c>
      <c r="H9" t="s">
        <v>21</v>
      </c>
      <c r="I9" t="s">
        <v>20</v>
      </c>
    </row>
    <row r="10" spans="2:9" x14ac:dyDescent="0.25">
      <c r="B10">
        <v>8</v>
      </c>
      <c r="C10" t="s">
        <v>5</v>
      </c>
      <c r="D10">
        <v>143</v>
      </c>
      <c r="E10" t="s">
        <v>10</v>
      </c>
      <c r="F10" t="s">
        <v>13</v>
      </c>
      <c r="G10" t="s">
        <v>14</v>
      </c>
      <c r="I10" t="s">
        <v>20</v>
      </c>
    </row>
    <row r="11" spans="2:9" x14ac:dyDescent="0.25">
      <c r="B11">
        <v>9</v>
      </c>
      <c r="C11" t="s">
        <v>5</v>
      </c>
      <c r="D11">
        <v>143</v>
      </c>
      <c r="E11" t="s">
        <v>10</v>
      </c>
      <c r="F11" t="s">
        <v>10</v>
      </c>
      <c r="G11" t="s">
        <v>10</v>
      </c>
      <c r="I11" t="s">
        <v>20</v>
      </c>
    </row>
    <row r="12" spans="2:9" x14ac:dyDescent="0.25">
      <c r="B12">
        <v>10</v>
      </c>
      <c r="C12" t="s">
        <v>16</v>
      </c>
      <c r="D12">
        <v>18</v>
      </c>
      <c r="E12" t="s">
        <v>10</v>
      </c>
      <c r="F12" t="s">
        <v>10</v>
      </c>
      <c r="G12" t="s">
        <v>10</v>
      </c>
      <c r="I12" t="s">
        <v>20</v>
      </c>
    </row>
    <row r="13" spans="2:9" x14ac:dyDescent="0.25">
      <c r="B13">
        <v>11</v>
      </c>
      <c r="C13" t="s">
        <v>16</v>
      </c>
      <c r="D13">
        <v>18</v>
      </c>
      <c r="E13" t="s">
        <v>10</v>
      </c>
      <c r="F13" t="s">
        <v>13</v>
      </c>
      <c r="G13" t="s">
        <v>10</v>
      </c>
      <c r="I13" t="s">
        <v>20</v>
      </c>
    </row>
    <row r="14" spans="2:9" x14ac:dyDescent="0.25">
      <c r="B14">
        <v>12</v>
      </c>
      <c r="C14" t="s">
        <v>17</v>
      </c>
      <c r="D14">
        <v>226</v>
      </c>
      <c r="E14" t="s">
        <v>10</v>
      </c>
      <c r="F14" t="s">
        <v>10</v>
      </c>
      <c r="G14" t="s">
        <v>10</v>
      </c>
      <c r="I14" t="s">
        <v>20</v>
      </c>
    </row>
    <row r="15" spans="2:9" x14ac:dyDescent="0.25">
      <c r="B15">
        <v>13</v>
      </c>
      <c r="C15" t="s">
        <v>17</v>
      </c>
      <c r="D15">
        <v>226</v>
      </c>
      <c r="E15" t="s">
        <v>10</v>
      </c>
      <c r="F15" t="s">
        <v>18</v>
      </c>
      <c r="G15" t="s">
        <v>10</v>
      </c>
      <c r="I15" t="s">
        <v>20</v>
      </c>
    </row>
    <row r="16" spans="2:9" x14ac:dyDescent="0.25">
      <c r="B16">
        <v>14</v>
      </c>
      <c r="C16" t="s">
        <v>17</v>
      </c>
      <c r="D16">
        <v>226</v>
      </c>
      <c r="E16" t="s">
        <v>10</v>
      </c>
      <c r="F16" t="s">
        <v>13</v>
      </c>
      <c r="G16" t="s">
        <v>10</v>
      </c>
      <c r="I16" t="s">
        <v>20</v>
      </c>
    </row>
  </sheetData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workbookViewId="0">
      <selection activeCell="J29" sqref="J29"/>
    </sheetView>
  </sheetViews>
  <sheetFormatPr defaultRowHeight="15" x14ac:dyDescent="0.25"/>
  <cols>
    <col min="1" max="1" width="2.28515625" bestFit="1" customWidth="1"/>
    <col min="2" max="2" width="3.5703125" customWidth="1"/>
    <col min="3" max="3" width="4" customWidth="1"/>
    <col min="4" max="5" width="7.140625" customWidth="1"/>
    <col min="6" max="6" width="7" customWidth="1"/>
    <col min="7" max="7" width="5.7109375" customWidth="1"/>
    <col min="9" max="9" width="4.140625" bestFit="1" customWidth="1"/>
    <col min="11" max="11" width="4.140625" bestFit="1" customWidth="1"/>
    <col min="13" max="13" width="4.140625" bestFit="1" customWidth="1"/>
  </cols>
  <sheetData>
    <row r="1" spans="1:13" ht="19.5" thickBot="1" x14ac:dyDescent="0.35">
      <c r="A1" s="8"/>
      <c r="B1" s="9">
        <v>1</v>
      </c>
      <c r="C1" s="9">
        <v>2</v>
      </c>
      <c r="D1" s="9">
        <v>3</v>
      </c>
      <c r="E1" s="9">
        <v>4</v>
      </c>
      <c r="F1" s="9">
        <v>5</v>
      </c>
      <c r="G1" s="9">
        <v>6</v>
      </c>
      <c r="H1" s="9">
        <v>7</v>
      </c>
      <c r="I1" s="9">
        <v>8</v>
      </c>
      <c r="J1" s="9">
        <v>9</v>
      </c>
      <c r="K1" s="9">
        <v>10</v>
      </c>
      <c r="L1" s="9">
        <v>11</v>
      </c>
      <c r="M1" s="10">
        <v>12</v>
      </c>
    </row>
    <row r="2" spans="1:13" ht="18.75" x14ac:dyDescent="0.3">
      <c r="A2" s="11" t="s">
        <v>22</v>
      </c>
      <c r="B2" s="55"/>
      <c r="C2" s="56"/>
      <c r="D2" s="15" t="s">
        <v>16</v>
      </c>
      <c r="E2" s="16"/>
      <c r="F2" s="59" t="s">
        <v>45</v>
      </c>
      <c r="G2" s="60"/>
      <c r="H2" s="20" t="s">
        <v>31</v>
      </c>
      <c r="I2" s="38" t="s">
        <v>35</v>
      </c>
      <c r="J2" s="21" t="s">
        <v>37</v>
      </c>
      <c r="K2" s="21" t="s">
        <v>35</v>
      </c>
      <c r="L2" s="20" t="s">
        <v>41</v>
      </c>
      <c r="M2" s="22" t="s">
        <v>35</v>
      </c>
    </row>
    <row r="3" spans="1:13" ht="18.75" x14ac:dyDescent="0.3">
      <c r="A3" s="11" t="s">
        <v>23</v>
      </c>
      <c r="B3" s="53"/>
      <c r="C3" s="54"/>
      <c r="D3" s="6" t="s">
        <v>47</v>
      </c>
      <c r="E3" s="7"/>
      <c r="F3" s="57" t="s">
        <v>46</v>
      </c>
      <c r="G3" s="58"/>
      <c r="H3" s="23" t="s">
        <v>32</v>
      </c>
      <c r="I3" s="32"/>
      <c r="J3" s="24" t="s">
        <v>38</v>
      </c>
      <c r="K3" s="24"/>
      <c r="L3" s="23" t="s">
        <v>42</v>
      </c>
      <c r="M3" s="25"/>
    </row>
    <row r="4" spans="1:13" ht="18.75" x14ac:dyDescent="0.3">
      <c r="A4" s="11" t="s">
        <v>24</v>
      </c>
      <c r="B4" s="63"/>
      <c r="C4" s="64"/>
      <c r="D4" s="2" t="s">
        <v>5</v>
      </c>
      <c r="E4" s="3"/>
      <c r="F4" s="2" t="s">
        <v>5</v>
      </c>
      <c r="G4" s="5" t="s">
        <v>50</v>
      </c>
      <c r="H4" s="23" t="s">
        <v>33</v>
      </c>
      <c r="I4" s="32"/>
      <c r="J4" s="24" t="s">
        <v>39</v>
      </c>
      <c r="K4" s="24"/>
      <c r="L4" s="23" t="s">
        <v>43</v>
      </c>
      <c r="M4" s="25"/>
    </row>
    <row r="5" spans="1:13" ht="18.75" x14ac:dyDescent="0.3">
      <c r="A5" s="11" t="s">
        <v>25</v>
      </c>
      <c r="B5" s="63"/>
      <c r="C5" s="64"/>
      <c r="D5" s="4" t="s">
        <v>49</v>
      </c>
      <c r="E5" s="5" t="s">
        <v>50</v>
      </c>
      <c r="F5" s="4" t="s">
        <v>5</v>
      </c>
      <c r="G5" s="7" t="s">
        <v>48</v>
      </c>
      <c r="H5" s="33" t="s">
        <v>34</v>
      </c>
      <c r="I5" s="34"/>
      <c r="J5" s="24" t="s">
        <v>40</v>
      </c>
      <c r="K5" s="24"/>
      <c r="L5" s="33" t="s">
        <v>44</v>
      </c>
      <c r="M5" s="39"/>
    </row>
    <row r="6" spans="1:13" ht="18.75" x14ac:dyDescent="0.3">
      <c r="A6" s="11" t="s">
        <v>26</v>
      </c>
      <c r="B6" s="63"/>
      <c r="C6" s="64"/>
      <c r="D6" s="6" t="s">
        <v>5</v>
      </c>
      <c r="E6" s="7" t="s">
        <v>48</v>
      </c>
      <c r="F6" s="6" t="s">
        <v>5</v>
      </c>
      <c r="G6" s="36"/>
      <c r="H6" s="23" t="s">
        <v>31</v>
      </c>
      <c r="I6" s="30" t="s">
        <v>36</v>
      </c>
      <c r="J6" s="31" t="s">
        <v>37</v>
      </c>
      <c r="K6" s="35" t="s">
        <v>36</v>
      </c>
      <c r="L6" s="24" t="s">
        <v>41</v>
      </c>
      <c r="M6" s="37" t="s">
        <v>36</v>
      </c>
    </row>
    <row r="7" spans="1:13" ht="18.75" x14ac:dyDescent="0.3">
      <c r="A7" s="11" t="s">
        <v>27</v>
      </c>
      <c r="B7" s="63"/>
      <c r="C7" s="64"/>
      <c r="D7" s="2" t="s">
        <v>2</v>
      </c>
      <c r="E7" s="3"/>
      <c r="F7" s="2" t="s">
        <v>17</v>
      </c>
      <c r="G7" s="29"/>
      <c r="H7" s="23" t="s">
        <v>32</v>
      </c>
      <c r="I7" s="24"/>
      <c r="J7" s="23" t="s">
        <v>38</v>
      </c>
      <c r="K7" s="32"/>
      <c r="L7" s="24" t="s">
        <v>42</v>
      </c>
      <c r="M7" s="25"/>
    </row>
    <row r="8" spans="1:13" ht="18.75" x14ac:dyDescent="0.3">
      <c r="A8" s="11" t="s">
        <v>28</v>
      </c>
      <c r="B8" s="63"/>
      <c r="C8" s="64"/>
      <c r="D8" s="4" t="s">
        <v>3</v>
      </c>
      <c r="E8" s="5"/>
      <c r="F8" s="4" t="s">
        <v>17</v>
      </c>
      <c r="G8" s="5" t="s">
        <v>50</v>
      </c>
      <c r="H8" s="23" t="s">
        <v>33</v>
      </c>
      <c r="I8" s="24"/>
      <c r="J8" s="23" t="s">
        <v>39</v>
      </c>
      <c r="K8" s="32"/>
      <c r="L8" s="24" t="s">
        <v>43</v>
      </c>
      <c r="M8" s="25"/>
    </row>
    <row r="9" spans="1:13" ht="19.5" thickBot="1" x14ac:dyDescent="0.35">
      <c r="A9" s="12" t="s">
        <v>29</v>
      </c>
      <c r="B9" s="61"/>
      <c r="C9" s="62"/>
      <c r="D9" s="13" t="s">
        <v>5</v>
      </c>
      <c r="E9" s="14"/>
      <c r="F9" s="13" t="s">
        <v>17</v>
      </c>
      <c r="G9" s="7" t="s">
        <v>48</v>
      </c>
      <c r="H9" s="26" t="s">
        <v>34</v>
      </c>
      <c r="I9" s="27"/>
      <c r="J9" s="26" t="s">
        <v>40</v>
      </c>
      <c r="K9" s="40"/>
      <c r="L9" s="27" t="s">
        <v>44</v>
      </c>
      <c r="M9" s="28"/>
    </row>
  </sheetData>
  <mergeCells count="10">
    <mergeCell ref="B3:C3"/>
    <mergeCell ref="B2:C2"/>
    <mergeCell ref="F3:G3"/>
    <mergeCell ref="F2:G2"/>
    <mergeCell ref="B9:C9"/>
    <mergeCell ref="B8:C8"/>
    <mergeCell ref="B7:C7"/>
    <mergeCell ref="B6:C6"/>
    <mergeCell ref="B5:C5"/>
    <mergeCell ref="B4:C4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Magellan Sheet 1</vt:lpstr>
      <vt:lpstr>Sheet1</vt:lpstr>
      <vt:lpstr>Sheet2</vt:lpstr>
      <vt:lpstr>'Magellan Sheet 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Sophia MONZEL</dc:creator>
  <cp:lastModifiedBy>Lisa SMITS</cp:lastModifiedBy>
  <cp:lastPrinted>2016-09-23T08:46:01Z</cp:lastPrinted>
  <dcterms:created xsi:type="dcterms:W3CDTF">2016-09-16T11:24:06Z</dcterms:created>
  <dcterms:modified xsi:type="dcterms:W3CDTF">2017-10-22T11:35:14Z</dcterms:modified>
</cp:coreProperties>
</file>