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hD\CTSD_ELISA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8" i="1" l="1"/>
  <c r="B19" i="1"/>
  <c r="B20" i="1"/>
  <c r="B21" i="1"/>
  <c r="G18" i="1"/>
  <c r="G19" i="1"/>
  <c r="G20" i="1"/>
  <c r="G21" i="1"/>
  <c r="G13" i="1"/>
  <c r="B7" i="1" l="1"/>
  <c r="B8" i="1"/>
  <c r="B9" i="1"/>
  <c r="B10" i="1"/>
  <c r="B11" i="1"/>
  <c r="B12" i="1"/>
  <c r="B13" i="1"/>
  <c r="B15" i="1"/>
  <c r="B16" i="1"/>
  <c r="B17" i="1"/>
  <c r="B6" i="1"/>
  <c r="G15" i="1"/>
  <c r="G16" i="1"/>
  <c r="G17" i="1"/>
  <c r="G14" i="1"/>
  <c r="G7" i="1"/>
  <c r="G8" i="1"/>
  <c r="G9" i="1"/>
  <c r="G10" i="1"/>
  <c r="G11" i="1"/>
  <c r="G12" i="1"/>
  <c r="G6" i="1"/>
  <c r="H21" i="1" l="1"/>
  <c r="D21" i="1" s="1"/>
  <c r="H9" i="1"/>
  <c r="H13" i="1"/>
  <c r="H19" i="1"/>
  <c r="D19" i="1" s="1"/>
  <c r="H12" i="1"/>
  <c r="H8" i="1"/>
  <c r="H18" i="1"/>
  <c r="D18" i="1" s="1"/>
  <c r="H11" i="1"/>
  <c r="H7" i="1"/>
  <c r="H17" i="1"/>
  <c r="D17" i="1" s="1"/>
  <c r="H10" i="1"/>
  <c r="H20" i="1"/>
  <c r="D20" i="1" s="1"/>
  <c r="H14" i="1"/>
  <c r="D14" i="1" s="1"/>
  <c r="H16" i="1"/>
  <c r="D16" i="1" s="1"/>
  <c r="H15" i="1"/>
  <c r="D15" i="1" s="1"/>
</calcChain>
</file>

<file path=xl/sharedStrings.xml><?xml version="1.0" encoding="utf-8"?>
<sst xmlns="http://schemas.openxmlformats.org/spreadsheetml/2006/main" count="15" uniqueCount="14">
  <si>
    <t>Concentration (ng/mL)</t>
  </si>
  <si>
    <t>O.D. 450nm</t>
  </si>
  <si>
    <t>Mean O.D.</t>
  </si>
  <si>
    <t>Blanck substraction</t>
  </si>
  <si>
    <t>S.D.</t>
  </si>
  <si>
    <t>Dilution factor 1/2</t>
  </si>
  <si>
    <t>1. WT EXP10</t>
  </si>
  <si>
    <t>2. WT EXP10</t>
  </si>
  <si>
    <t>3. WT EXP10</t>
  </si>
  <si>
    <t>4. WT EXP10</t>
  </si>
  <si>
    <t>1. MUT EXP10</t>
  </si>
  <si>
    <t>2. MUT EXP10</t>
  </si>
  <si>
    <t>3. MUT EXP10</t>
  </si>
  <si>
    <t>4. MUT EXP10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</si>
</sst>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O.D. 450nm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134295713035872"/>
                  <c:y val="-0.208869932925051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Sheet1!$D$6:$D$13</c:f>
              <c:numCache>
                <c:formatCode>General</c:formatCode>
                <c:ptCount val="8"/>
                <c:pt idx="0">
                  <c:v>0</c:v>
                </c:pt>
                <c:pt idx="1">
                  <c:v>3.68</c:v>
                </c:pt>
                <c:pt idx="2">
                  <c:v>6.62</c:v>
                </c:pt>
                <c:pt idx="3">
                  <c:v>11.9</c:v>
                </c:pt>
                <c:pt idx="4">
                  <c:v>21.4</c:v>
                </c:pt>
                <c:pt idx="5">
                  <c:v>38.6</c:v>
                </c:pt>
                <c:pt idx="6">
                  <c:v>69.5</c:v>
                </c:pt>
                <c:pt idx="7">
                  <c:v>125</c:v>
                </c:pt>
              </c:numCache>
            </c:numRef>
          </c:xVal>
          <c:yVal>
            <c:numRef>
              <c:f>Sheet1!$H$6:$H$13</c:f>
              <c:numCache>
                <c:formatCode>General</c:formatCode>
                <c:ptCount val="8"/>
                <c:pt idx="0">
                  <c:v>0</c:v>
                </c:pt>
                <c:pt idx="1">
                  <c:v>-1.7000000000000001E-2</c:v>
                </c:pt>
                <c:pt idx="2">
                  <c:v>-2.0000000000000018E-3</c:v>
                </c:pt>
                <c:pt idx="3">
                  <c:v>4.3999999999999984E-2</c:v>
                </c:pt>
                <c:pt idx="4">
                  <c:v>0.13100000000000001</c:v>
                </c:pt>
                <c:pt idx="5">
                  <c:v>0.33700000000000002</c:v>
                </c:pt>
                <c:pt idx="6">
                  <c:v>0.67700000000000005</c:v>
                </c:pt>
                <c:pt idx="7">
                  <c:v>1.109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E37-4E85-98AC-2B5EE5AC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980912"/>
        <c:axId val="344977584"/>
      </c:scatterChart>
      <c:valAx>
        <c:axId val="34498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977584"/>
        <c:crosses val="autoZero"/>
        <c:crossBetween val="midCat"/>
      </c:valAx>
      <c:valAx>
        <c:axId val="34497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980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590550</xdr:colOff>
      <xdr:row>5</xdr:row>
      <xdr:rowOff>28575</xdr:rowOff>
    </xdr:from>
    <xdr:to>
      <xdr:col>16</xdr:col>
      <xdr:colOff>285750</xdr:colOff>
      <xdr:row>19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1"/>
  <sheetViews>
    <sheetView tabSelected="1" workbookViewId="0">
      <selection activeCell="C23" sqref="C23"/>
    </sheetView>
  </sheetViews>
  <sheetFormatPr defaultRowHeight="15" x14ac:dyDescent="0.25"/>
  <cols>
    <col min="1" max="1" width="18.85546875" bestFit="1" customWidth="1"/>
    <col min="2" max="3" width="37.42578125" bestFit="1" customWidth="1"/>
    <col min="4" max="4" width="21.42578125" bestFit="1" customWidth="1"/>
    <col min="5" max="6" width="11.140625" bestFit="1" customWidth="1"/>
    <col min="7" max="7" width="10.28515625" bestFit="1" customWidth="1"/>
    <col min="8" max="8" width="18.28515625" bestFit="1" customWidth="1"/>
  </cols>
  <sheetData>
    <row r="4" spans="1:8" x14ac:dyDescent="0.25">
      <c r="A4" s="1"/>
      <c r="B4" s="1"/>
      <c r="C4" s="1"/>
      <c r="D4" s="2"/>
      <c r="E4" s="2" t="s">
        <v>1</v>
      </c>
      <c r="F4" s="2" t="s">
        <v>1</v>
      </c>
      <c r="G4" s="2"/>
      <c r="H4" s="1"/>
    </row>
    <row r="5" spans="1:8" x14ac:dyDescent="0.25">
      <c r="A5" s="1"/>
      <c r="B5" s="2" t="s">
        <v>4</v>
      </c>
      <c r="C5" s="2" t="s">
        <v>5</v>
      </c>
      <c r="D5" s="2" t="s">
        <v>0</v>
      </c>
      <c r="E5" s="2">
        <v>1</v>
      </c>
      <c r="F5" s="2">
        <v>2</v>
      </c>
      <c r="G5" s="2" t="s">
        <v>2</v>
      </c>
      <c r="H5" s="1" t="s">
        <v>3</v>
      </c>
    </row>
    <row r="6" spans="1:8" x14ac:dyDescent="0.25">
      <c r="A6" s="1"/>
      <c r="B6" s="2">
        <f>_xlfn.STDEV.P(E6,F6)</f>
        <v>0</v>
      </c>
      <c r="C6" s="1"/>
      <c r="D6" s="2">
        <v>0</v>
      </c>
      <c r="E6" s="3">
        <v>0.128</v>
      </c>
      <c r="F6" s="3">
        <v>0.128</v>
      </c>
      <c r="G6" s="2">
        <f>AVERAGE(E6,F6)</f>
        <v>0.128</v>
      </c>
      <c r="H6" s="2">
        <v>0</v>
      </c>
    </row>
    <row r="7" spans="1:8" x14ac:dyDescent="0.25">
      <c r="A7" s="1"/>
      <c r="B7" s="2">
        <f t="shared" ref="B7:B21" si="0">_xlfn.STDEV.P(E7,F7)</f>
        <v>0</v>
      </c>
      <c r="C7" s="1"/>
      <c r="D7" s="2">
        <v>3.68</v>
      </c>
      <c r="E7" s="3">
        <v>0.111</v>
      </c>
      <c r="F7" s="3">
        <v>0.111</v>
      </c>
      <c r="G7" s="2">
        <f t="shared" ref="G7:G12" si="1">AVERAGE(E7,F7)</f>
        <v>0.111</v>
      </c>
      <c r="H7" s="2">
        <f>G7-G6</f>
        <v>-1.7000000000000001E-2</v>
      </c>
    </row>
    <row r="8" spans="1:8" x14ac:dyDescent="0.25">
      <c r="A8" s="1"/>
      <c r="B8" s="2">
        <f t="shared" si="0"/>
        <v>0</v>
      </c>
      <c r="C8" s="1"/>
      <c r="D8" s="2">
        <v>6.62</v>
      </c>
      <c r="E8" s="3">
        <v>0.126</v>
      </c>
      <c r="F8" s="3">
        <v>0.126</v>
      </c>
      <c r="G8" s="2">
        <f t="shared" si="1"/>
        <v>0.126</v>
      </c>
      <c r="H8" s="2">
        <f>G8-G6</f>
        <v>-2.0000000000000018E-3</v>
      </c>
    </row>
    <row r="9" spans="1:8" x14ac:dyDescent="0.25">
      <c r="A9" s="1"/>
      <c r="B9" s="2">
        <f t="shared" si="0"/>
        <v>0</v>
      </c>
      <c r="C9" s="1"/>
      <c r="D9" s="2">
        <v>11.9</v>
      </c>
      <c r="E9" s="3">
        <v>0.17199999999999999</v>
      </c>
      <c r="F9" s="3">
        <v>0.17199999999999999</v>
      </c>
      <c r="G9" s="2">
        <f t="shared" si="1"/>
        <v>0.17199999999999999</v>
      </c>
      <c r="H9" s="2">
        <f>G9-G6</f>
        <v>4.3999999999999984E-2</v>
      </c>
    </row>
    <row r="10" spans="1:8" x14ac:dyDescent="0.25">
      <c r="A10" s="1"/>
      <c r="B10" s="2">
        <f t="shared" si="0"/>
        <v>0</v>
      </c>
      <c r="C10" s="1"/>
      <c r="D10" s="2">
        <v>21.4</v>
      </c>
      <c r="E10" s="3">
        <v>0.25900000000000001</v>
      </c>
      <c r="F10" s="3">
        <v>0.25900000000000001</v>
      </c>
      <c r="G10" s="2">
        <f t="shared" si="1"/>
        <v>0.25900000000000001</v>
      </c>
      <c r="H10" s="2">
        <f>G10-G6</f>
        <v>0.13100000000000001</v>
      </c>
    </row>
    <row r="11" spans="1:8" x14ac:dyDescent="0.25">
      <c r="A11" s="1"/>
      <c r="B11" s="2">
        <f t="shared" si="0"/>
        <v>0</v>
      </c>
      <c r="C11" s="1"/>
      <c r="D11" s="2">
        <v>38.6</v>
      </c>
      <c r="E11" s="3">
        <v>0.46500000000000002</v>
      </c>
      <c r="F11" s="3">
        <v>0.46500000000000002</v>
      </c>
      <c r="G11" s="2">
        <f t="shared" si="1"/>
        <v>0.46500000000000002</v>
      </c>
      <c r="H11" s="2">
        <f>G11-G6</f>
        <v>0.33700000000000002</v>
      </c>
    </row>
    <row r="12" spans="1:8" x14ac:dyDescent="0.25">
      <c r="A12" s="1"/>
      <c r="B12" s="2">
        <f t="shared" si="0"/>
        <v>0</v>
      </c>
      <c r="C12" s="1"/>
      <c r="D12" s="2">
        <v>69.5</v>
      </c>
      <c r="E12" s="3">
        <v>0.80500000000000005</v>
      </c>
      <c r="F12" s="3">
        <v>0.80500000000000005</v>
      </c>
      <c r="G12" s="2">
        <f t="shared" si="1"/>
        <v>0.80500000000000005</v>
      </c>
      <c r="H12" s="2">
        <f>G12-G6</f>
        <v>0.67700000000000005</v>
      </c>
    </row>
    <row r="13" spans="1:8" x14ac:dyDescent="0.25">
      <c r="A13" s="1"/>
      <c r="B13" s="2">
        <f t="shared" si="0"/>
        <v>0</v>
      </c>
      <c r="C13" s="1"/>
      <c r="D13" s="2">
        <v>125</v>
      </c>
      <c r="E13" s="3">
        <v>1.2370000000000001</v>
      </c>
      <c r="F13" s="3">
        <v>1.2370000000000001</v>
      </c>
      <c r="G13" s="2">
        <f>AVERAGE(E13,F13)</f>
        <v>1.2370000000000001</v>
      </c>
      <c r="H13" s="2">
        <f>G13-G6</f>
        <v>1.109</v>
      </c>
    </row>
    <row r="14" spans="1:8" x14ac:dyDescent="0.25">
      <c r="A14" s="2" t="s">
        <v>6</v>
      </c>
      <c r="B14" s="2">
        <f>_xlfn.STDEV.P(E14,F14)</f>
        <v>5.2499999999999991E-2</v>
      </c>
      <c r="C14" s="2"/>
      <c r="D14" s="2">
        <f>(H14+0.0419)/0.0094</f>
        <v>296.42553191489355</v>
      </c>
      <c r="E14" s="3">
        <v>2.9249999999999998</v>
      </c>
      <c r="F14" s="3">
        <v>2.82</v>
      </c>
      <c r="G14" s="2">
        <f>AVERAGE(E14,F14)</f>
        <v>2.8724999999999996</v>
      </c>
      <c r="H14" s="2">
        <f>G14-G6</f>
        <v>2.7444999999999995</v>
      </c>
    </row>
    <row r="15" spans="1:8" x14ac:dyDescent="0.25">
      <c r="A15" s="2" t="s">
        <v>7</v>
      </c>
      <c r="B15" s="2">
        <f t="shared" si="0"/>
        <v>5.1500000000000101E-2</v>
      </c>
      <c r="C15" s="2"/>
      <c r="D15" s="2">
        <f t="shared" ref="D15:D21" si="2">(H15+0.0419)/0.0094</f>
        <v>251.10638297872342</v>
      </c>
      <c r="E15" s="3">
        <v>2.395</v>
      </c>
      <c r="F15" s="3">
        <v>2.4980000000000002</v>
      </c>
      <c r="G15" s="2">
        <f t="shared" ref="G15:G21" si="3">AVERAGE(E15,F15)</f>
        <v>2.4465000000000003</v>
      </c>
      <c r="H15" s="2">
        <f>G15-G6</f>
        <v>2.3185000000000002</v>
      </c>
    </row>
    <row r="16" spans="1:8" x14ac:dyDescent="0.25">
      <c r="A16" s="2" t="s">
        <v>8</v>
      </c>
      <c r="B16" s="2">
        <f t="shared" si="0"/>
        <v>0.1359999999999999</v>
      </c>
      <c r="C16" s="2"/>
      <c r="D16" s="2">
        <f t="shared" si="2"/>
        <v>216.26595744680847</v>
      </c>
      <c r="E16" s="3">
        <v>1.9830000000000001</v>
      </c>
      <c r="F16" s="3">
        <v>2.2549999999999999</v>
      </c>
      <c r="G16" s="2">
        <f t="shared" si="3"/>
        <v>2.1189999999999998</v>
      </c>
      <c r="H16" s="2">
        <f>G16-G6</f>
        <v>1.9909999999999997</v>
      </c>
    </row>
    <row r="17" spans="1:8" x14ac:dyDescent="0.25">
      <c r="A17" s="2" t="s">
        <v>9</v>
      </c>
      <c r="B17" s="2">
        <f t="shared" si="0"/>
        <v>4.7999999999999821E-2</v>
      </c>
      <c r="C17" s="2"/>
      <c r="D17" s="2">
        <f t="shared" si="2"/>
        <v>242.0106382978723</v>
      </c>
      <c r="E17" s="3">
        <v>2.4089999999999998</v>
      </c>
      <c r="F17" s="3">
        <v>2.3130000000000002</v>
      </c>
      <c r="G17" s="2">
        <f t="shared" si="3"/>
        <v>2.3609999999999998</v>
      </c>
      <c r="H17" s="2">
        <f>G17-G6</f>
        <v>2.2329999999999997</v>
      </c>
    </row>
    <row r="18" spans="1:8" x14ac:dyDescent="0.25">
      <c r="A18" s="2" t="s">
        <v>10</v>
      </c>
      <c r="B18" s="2">
        <f t="shared" si="0"/>
        <v>6.3999999999999946E-2</v>
      </c>
      <c r="C18" s="2"/>
      <c r="D18" s="2">
        <f t="shared" si="2"/>
        <v>155.62765957446805</v>
      </c>
      <c r="E18" s="3">
        <v>1.4850000000000001</v>
      </c>
      <c r="F18" s="3">
        <v>1.613</v>
      </c>
      <c r="G18" s="2">
        <f t="shared" si="3"/>
        <v>1.5489999999999999</v>
      </c>
      <c r="H18" s="2">
        <f>G18-G6</f>
        <v>1.4209999999999998</v>
      </c>
    </row>
    <row r="19" spans="1:8" x14ac:dyDescent="0.25">
      <c r="A19" s="2" t="s">
        <v>11</v>
      </c>
      <c r="B19" s="2">
        <f t="shared" si="0"/>
        <v>0.16700000000000081</v>
      </c>
      <c r="C19" s="2"/>
      <c r="D19" s="2">
        <f t="shared" si="2"/>
        <v>121.2659574468085</v>
      </c>
      <c r="E19" s="3">
        <v>1.0589999999999999</v>
      </c>
      <c r="F19" s="3">
        <v>1.393</v>
      </c>
      <c r="G19" s="2">
        <f t="shared" si="3"/>
        <v>1.226</v>
      </c>
      <c r="H19" s="2">
        <f>G19-G6</f>
        <v>1.0979999999999999</v>
      </c>
    </row>
    <row r="20" spans="1:8" x14ac:dyDescent="0.25">
      <c r="A20" s="2" t="s">
        <v>12</v>
      </c>
      <c r="B20" s="2">
        <f t="shared" si="0"/>
        <v>0.15900000000000034</v>
      </c>
      <c r="C20" s="2"/>
      <c r="D20" s="2">
        <f t="shared" si="2"/>
        <v>106.26595744680851</v>
      </c>
      <c r="E20" s="3">
        <v>1.244</v>
      </c>
      <c r="F20" s="3">
        <v>0.92600000000000005</v>
      </c>
      <c r="G20" s="2">
        <f t="shared" si="3"/>
        <v>1.085</v>
      </c>
      <c r="H20" s="2">
        <f>G20-G6</f>
        <v>0.95699999999999996</v>
      </c>
    </row>
    <row r="21" spans="1:8" x14ac:dyDescent="0.25">
      <c r="A21" s="2" t="s">
        <v>13</v>
      </c>
      <c r="B21" s="2">
        <f t="shared" si="0"/>
        <v>0.31950000000000101</v>
      </c>
      <c r="C21" s="2"/>
      <c r="D21" s="2">
        <f t="shared" si="2"/>
        <v>158.02127659574467</v>
      </c>
      <c r="E21" s="3">
        <v>1.252</v>
      </c>
      <c r="F21" s="3">
        <v>1.891</v>
      </c>
      <c r="G21" s="2">
        <f t="shared" si="3"/>
        <v>1.5714999999999999</v>
      </c>
      <c r="H21" s="2">
        <f>G21-G6</f>
        <v>1.4434999999999998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2018-05-06T14:42:01Z</dcterms:created>
  <dcterms:modified xsi:type="dcterms:W3CDTF">2018-07-10T08:22:56Z</dcterms:modified>
</cp:coreProperties>
</file>