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hD\CTSD_ELISA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8" i="1" l="1"/>
  <c r="D57" i="1"/>
  <c r="D65" i="1"/>
  <c r="D64" i="1"/>
  <c r="D63" i="1"/>
  <c r="D62" i="1"/>
  <c r="D61" i="1"/>
  <c r="D59" i="1"/>
  <c r="D60" i="1"/>
  <c r="D56" i="1"/>
  <c r="D55" i="1"/>
  <c r="D54" i="1"/>
  <c r="D53" i="1"/>
  <c r="D44" i="1"/>
  <c r="D43" i="1"/>
  <c r="D42" i="1"/>
  <c r="C58" i="1"/>
  <c r="C59" i="1"/>
  <c r="C60" i="1"/>
  <c r="C61" i="1"/>
  <c r="C62" i="1"/>
  <c r="C63" i="1"/>
  <c r="C64" i="1"/>
  <c r="C65" i="1"/>
  <c r="C42" i="1"/>
  <c r="B37" i="1" l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14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14" i="1"/>
  <c r="H13" i="1"/>
  <c r="H12" i="1"/>
  <c r="H11" i="1"/>
  <c r="H10" i="1"/>
  <c r="H9" i="1"/>
  <c r="H8" i="1"/>
  <c r="H7" i="1"/>
  <c r="C43" i="1" l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D49" i="1" l="1"/>
  <c r="D45" i="1"/>
  <c r="D46" i="1"/>
  <c r="D52" i="1"/>
  <c r="D48" i="1"/>
  <c r="D50" i="1"/>
  <c r="D51" i="1"/>
  <c r="D47" i="1"/>
</calcChain>
</file>

<file path=xl/sharedStrings.xml><?xml version="1.0" encoding="utf-8"?>
<sst xmlns="http://schemas.openxmlformats.org/spreadsheetml/2006/main" count="58" uniqueCount="33">
  <si>
    <t>Concentration (ng/mL)</t>
  </si>
  <si>
    <t>O.D. 450nm</t>
  </si>
  <si>
    <t>Mean O.D.</t>
  </si>
  <si>
    <t>Blanck substraction</t>
  </si>
  <si>
    <t>S.D.</t>
  </si>
  <si>
    <t>Dilution factor 1/2</t>
  </si>
  <si>
    <t>Protein concentration in 50uL lysate (ug)</t>
  </si>
  <si>
    <t>Protein concentration in 50uL lysate (ng)</t>
  </si>
  <si>
    <t>Normalization</t>
  </si>
  <si>
    <t>4. Control DMSO 1</t>
  </si>
  <si>
    <t>5. Control DMSO 2</t>
  </si>
  <si>
    <t>6. Control DMSO 3</t>
  </si>
  <si>
    <t>7. Control CDX 1</t>
  </si>
  <si>
    <t>8. Control CDX 2</t>
  </si>
  <si>
    <t>9. Control CDX 3</t>
  </si>
  <si>
    <t>10. Control R25 1</t>
  </si>
  <si>
    <t>11. Control R25 2</t>
  </si>
  <si>
    <t>12. Control R25 3</t>
  </si>
  <si>
    <t>2. Q352X UN 2</t>
  </si>
  <si>
    <t>1. Q352X UN 1</t>
  </si>
  <si>
    <t>1. Control UN 1</t>
  </si>
  <si>
    <t>2. Control UN 2</t>
  </si>
  <si>
    <t>3. Control UN 3</t>
  </si>
  <si>
    <t>3. Q352X 3</t>
  </si>
  <si>
    <t>4. Q352X DMSO 1</t>
  </si>
  <si>
    <t>5. Q352X DMSO 2</t>
  </si>
  <si>
    <t>6. Q352X DMSO 3</t>
  </si>
  <si>
    <t>7. Q352X CDX 1</t>
  </si>
  <si>
    <t>8. Q352X CDX 2</t>
  </si>
  <si>
    <t>9. Q352X CDX 3</t>
  </si>
  <si>
    <t>10. Q352X R25 1</t>
  </si>
  <si>
    <t>11. Q352X R25 2</t>
  </si>
  <si>
    <t>12. Q352X R25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</si>
</sst>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O.D. 450nm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4134295713035872"/>
                  <c:y val="-0.20886993292505104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Sheet1!$D$6:$D$13</c:f>
              <c:numCache>
                <c:formatCode>General</c:formatCode>
                <c:ptCount val="8"/>
                <c:pt idx="0">
                  <c:v>0</c:v>
                </c:pt>
                <c:pt idx="1">
                  <c:v>3.68</c:v>
                </c:pt>
                <c:pt idx="2">
                  <c:v>6.62</c:v>
                </c:pt>
                <c:pt idx="3">
                  <c:v>11.9</c:v>
                </c:pt>
                <c:pt idx="4">
                  <c:v>21.4</c:v>
                </c:pt>
                <c:pt idx="5">
                  <c:v>38.6</c:v>
                </c:pt>
                <c:pt idx="6">
                  <c:v>69.5</c:v>
                </c:pt>
                <c:pt idx="7">
                  <c:v>125</c:v>
                </c:pt>
              </c:numCache>
            </c:numRef>
          </c:xVal>
          <c:yVal>
            <c:numRef>
              <c:f>Sheet1!$H$6:$H$13</c:f>
              <c:numCache>
                <c:formatCode>General</c:formatCode>
                <c:ptCount val="8"/>
                <c:pt idx="0">
                  <c:v>0</c:v>
                </c:pt>
                <c:pt idx="1">
                  <c:v>2.4000000000000007E-2</c:v>
                </c:pt>
                <c:pt idx="2">
                  <c:v>5.5000000000000007E-2</c:v>
                </c:pt>
                <c:pt idx="3">
                  <c:v>0.12100000000000001</c:v>
                </c:pt>
                <c:pt idx="4">
                  <c:v>0.21300000000000002</c:v>
                </c:pt>
                <c:pt idx="5">
                  <c:v>0.35600000000000004</c:v>
                </c:pt>
                <c:pt idx="6">
                  <c:v>0.81900000000000006</c:v>
                </c:pt>
                <c:pt idx="7">
                  <c:v>1.2869999999999999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E37-4E85-98AC-2B5EE5AC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4980912"/>
        <c:axId val="344977584"/>
      </c:scatterChart>
      <c:valAx>
        <c:axId val="344980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977584"/>
        <c:crosses val="autoZero"/>
        <c:crossBetween val="midCat"/>
      </c:valAx>
      <c:valAx>
        <c:axId val="344977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98091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590550</xdr:colOff>
      <xdr:row>5</xdr:row>
      <xdr:rowOff>28575</xdr:rowOff>
    </xdr:from>
    <xdr:to>
      <xdr:col>16</xdr:col>
      <xdr:colOff>285750</xdr:colOff>
      <xdr:row>19</xdr:row>
      <xdr:rowOff>104775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65"/>
  <sheetViews>
    <sheetView tabSelected="1" workbookViewId="0">
      <selection activeCell="F54" sqref="F54"/>
    </sheetView>
  </sheetViews>
  <sheetFormatPr defaultRowHeight="15" x14ac:dyDescent="0.25"/>
  <cols>
    <col min="1" max="1" width="18.85546875" bestFit="1" customWidth="1"/>
    <col min="2" max="3" width="37.42578125" bestFit="1" customWidth="1"/>
    <col min="4" max="4" width="21.42578125" bestFit="1" customWidth="1"/>
    <col min="5" max="6" width="11.140625" bestFit="1" customWidth="1"/>
    <col min="7" max="7" width="10.28515625" bestFit="1" customWidth="1"/>
    <col min="8" max="8" width="18.28515625" bestFit="1" customWidth="1"/>
  </cols>
  <sheetData>
    <row r="4" spans="1:8" x14ac:dyDescent="0.25">
      <c r="A4" s="1"/>
      <c r="B4" s="1"/>
      <c r="C4" s="1"/>
      <c r="D4" s="2"/>
      <c r="E4" s="2" t="s">
        <v>1</v>
      </c>
      <c r="F4" s="2" t="s">
        <v>1</v>
      </c>
      <c r="G4" s="2"/>
      <c r="H4" s="1"/>
    </row>
    <row r="5" spans="1:8" x14ac:dyDescent="0.25">
      <c r="A5" s="1"/>
      <c r="B5" s="2" t="s">
        <v>4</v>
      </c>
      <c r="C5" s="2" t="s">
        <v>5</v>
      </c>
      <c r="D5" s="2" t="s">
        <v>0</v>
      </c>
      <c r="E5" s="2">
        <v>1</v>
      </c>
      <c r="F5" s="2">
        <v>2</v>
      </c>
      <c r="G5" s="2" t="s">
        <v>2</v>
      </c>
      <c r="H5" s="1" t="s">
        <v>3</v>
      </c>
    </row>
    <row r="6" spans="1:8" x14ac:dyDescent="0.25">
      <c r="A6" s="1"/>
      <c r="B6" s="2"/>
      <c r="C6" s="1"/>
      <c r="D6" s="2">
        <v>0</v>
      </c>
      <c r="E6" s="2">
        <v>0.11</v>
      </c>
      <c r="F6" s="2"/>
      <c r="G6" s="2">
        <v>0.11</v>
      </c>
      <c r="H6" s="2">
        <v>0</v>
      </c>
    </row>
    <row r="7" spans="1:8" x14ac:dyDescent="0.25">
      <c r="A7" s="1"/>
      <c r="B7" s="2"/>
      <c r="C7" s="1"/>
      <c r="D7" s="2">
        <v>3.68</v>
      </c>
      <c r="E7" s="2">
        <v>0.13400000000000001</v>
      </c>
      <c r="F7" s="2"/>
      <c r="G7" s="2">
        <v>0.13400000000000001</v>
      </c>
      <c r="H7" s="2">
        <f>G7-G6</f>
        <v>2.4000000000000007E-2</v>
      </c>
    </row>
    <row r="8" spans="1:8" x14ac:dyDescent="0.25">
      <c r="A8" s="1"/>
      <c r="B8" s="2"/>
      <c r="C8" s="1"/>
      <c r="D8" s="2">
        <v>6.62</v>
      </c>
      <c r="E8" s="2">
        <v>0.16500000000000001</v>
      </c>
      <c r="F8" s="2"/>
      <c r="G8" s="2">
        <v>0.16500000000000001</v>
      </c>
      <c r="H8" s="2">
        <f>G8-G6</f>
        <v>5.5000000000000007E-2</v>
      </c>
    </row>
    <row r="9" spans="1:8" x14ac:dyDescent="0.25">
      <c r="A9" s="1"/>
      <c r="B9" s="2"/>
      <c r="C9" s="1"/>
      <c r="D9" s="2">
        <v>11.9</v>
      </c>
      <c r="E9" s="2">
        <v>0.23100000000000001</v>
      </c>
      <c r="F9" s="2"/>
      <c r="G9" s="2">
        <v>0.23100000000000001</v>
      </c>
      <c r="H9" s="2">
        <f>G9-G6</f>
        <v>0.12100000000000001</v>
      </c>
    </row>
    <row r="10" spans="1:8" x14ac:dyDescent="0.25">
      <c r="A10" s="1"/>
      <c r="B10" s="2"/>
      <c r="C10" s="1"/>
      <c r="D10" s="2">
        <v>21.4</v>
      </c>
      <c r="E10" s="2">
        <v>0.32300000000000001</v>
      </c>
      <c r="F10" s="2"/>
      <c r="G10" s="2">
        <v>0.32300000000000001</v>
      </c>
      <c r="H10" s="2">
        <f>G10-G6</f>
        <v>0.21300000000000002</v>
      </c>
    </row>
    <row r="11" spans="1:8" x14ac:dyDescent="0.25">
      <c r="A11" s="1"/>
      <c r="B11" s="2"/>
      <c r="C11" s="1"/>
      <c r="D11" s="2">
        <v>38.6</v>
      </c>
      <c r="E11" s="2">
        <v>0.46600000000000003</v>
      </c>
      <c r="F11" s="2"/>
      <c r="G11" s="2">
        <v>0.46600000000000003</v>
      </c>
      <c r="H11" s="2">
        <f>G11-G6</f>
        <v>0.35600000000000004</v>
      </c>
    </row>
    <row r="12" spans="1:8" x14ac:dyDescent="0.25">
      <c r="A12" s="1"/>
      <c r="B12" s="2"/>
      <c r="C12" s="1"/>
      <c r="D12" s="2">
        <v>69.5</v>
      </c>
      <c r="E12" s="2">
        <v>0.92900000000000005</v>
      </c>
      <c r="F12" s="2"/>
      <c r="G12" s="2">
        <v>0.92900000000000005</v>
      </c>
      <c r="H12" s="2">
        <f>G12-G6</f>
        <v>0.81900000000000006</v>
      </c>
    </row>
    <row r="13" spans="1:8" x14ac:dyDescent="0.25">
      <c r="A13" s="1"/>
      <c r="B13" s="2"/>
      <c r="C13" s="1"/>
      <c r="D13" s="2">
        <v>125</v>
      </c>
      <c r="E13" s="2">
        <v>1.397</v>
      </c>
      <c r="F13" s="2"/>
      <c r="G13" s="2">
        <v>1.397</v>
      </c>
      <c r="H13" s="2">
        <f>G13-G6</f>
        <v>1.2869999999999999</v>
      </c>
    </row>
    <row r="14" spans="1:8" x14ac:dyDescent="0.25">
      <c r="A14" s="2" t="s">
        <v>20</v>
      </c>
      <c r="B14" s="2">
        <f>_xlfn.STDEV.P(E14,F14)</f>
        <v>0.13949999999999996</v>
      </c>
      <c r="C14" s="2"/>
      <c r="D14" s="2">
        <f>(H14+0.0083)/0.0106</f>
        <v>318.00000000000006</v>
      </c>
      <c r="E14" s="2">
        <v>3.3330000000000002</v>
      </c>
      <c r="F14" s="2">
        <v>3.6120000000000001</v>
      </c>
      <c r="G14" s="2">
        <f>AVERAGE(E14,F14)</f>
        <v>3.4725000000000001</v>
      </c>
      <c r="H14" s="2">
        <f>G14-G6</f>
        <v>3.3625000000000003</v>
      </c>
    </row>
    <row r="15" spans="1:8" x14ac:dyDescent="0.25">
      <c r="A15" s="2" t="s">
        <v>21</v>
      </c>
      <c r="B15" s="2">
        <f t="shared" ref="B15:B36" si="0">_xlfn.STDEV.P(E15,F15)</f>
        <v>1.0630000000000004</v>
      </c>
      <c r="C15" s="2"/>
      <c r="D15" s="2">
        <f t="shared" ref="D15:D37" si="1">(H15+0.0083)/0.0106</f>
        <v>182.57547169811318</v>
      </c>
      <c r="E15" s="2">
        <v>3.1</v>
      </c>
      <c r="F15" s="2">
        <v>0.97399999999999998</v>
      </c>
      <c r="G15" s="2">
        <f t="shared" ref="G15:G37" si="2">AVERAGE(E15,F15)</f>
        <v>2.0369999999999999</v>
      </c>
      <c r="H15" s="2">
        <f>G15-G6</f>
        <v>1.9269999999999998</v>
      </c>
    </row>
    <row r="16" spans="1:8" x14ac:dyDescent="0.25">
      <c r="A16" s="2" t="s">
        <v>22</v>
      </c>
      <c r="B16" s="2">
        <f t="shared" si="0"/>
        <v>0.26</v>
      </c>
      <c r="C16" s="2"/>
      <c r="D16" s="2">
        <f t="shared" si="1"/>
        <v>290.78301886792457</v>
      </c>
      <c r="E16" s="2">
        <v>2.9239999999999999</v>
      </c>
      <c r="F16" s="2">
        <v>3.444</v>
      </c>
      <c r="G16" s="2">
        <f t="shared" si="2"/>
        <v>3.1840000000000002</v>
      </c>
      <c r="H16" s="2">
        <f>G16-G6</f>
        <v>3.0740000000000003</v>
      </c>
    </row>
    <row r="17" spans="1:8" x14ac:dyDescent="0.25">
      <c r="A17" s="2" t="s">
        <v>9</v>
      </c>
      <c r="B17" s="2">
        <f t="shared" si="0"/>
        <v>0.15900000000000003</v>
      </c>
      <c r="C17" s="2"/>
      <c r="D17" s="2">
        <f t="shared" si="1"/>
        <v>288.89622641509436</v>
      </c>
      <c r="E17" s="2">
        <v>3.0049999999999999</v>
      </c>
      <c r="F17" s="2">
        <v>3.323</v>
      </c>
      <c r="G17" s="2">
        <f t="shared" si="2"/>
        <v>3.1639999999999997</v>
      </c>
      <c r="H17" s="2">
        <f>G17-G6</f>
        <v>3.0539999999999998</v>
      </c>
    </row>
    <row r="18" spans="1:8" x14ac:dyDescent="0.25">
      <c r="A18" s="2" t="s">
        <v>10</v>
      </c>
      <c r="B18" s="2">
        <f t="shared" si="0"/>
        <v>0.12599999999999989</v>
      </c>
      <c r="C18" s="2"/>
      <c r="D18" s="2">
        <f t="shared" si="1"/>
        <v>259.65094339622647</v>
      </c>
      <c r="E18" s="2">
        <v>2.98</v>
      </c>
      <c r="F18" s="2">
        <v>2.7280000000000002</v>
      </c>
      <c r="G18" s="2">
        <f t="shared" si="2"/>
        <v>2.8540000000000001</v>
      </c>
      <c r="H18" s="2">
        <f>G18-G6</f>
        <v>2.7440000000000002</v>
      </c>
    </row>
    <row r="19" spans="1:8" x14ac:dyDescent="0.25">
      <c r="A19" s="2" t="s">
        <v>11</v>
      </c>
      <c r="B19" s="2">
        <f t="shared" si="0"/>
        <v>0.1419999999999999</v>
      </c>
      <c r="C19" s="2"/>
      <c r="D19" s="2">
        <f t="shared" si="1"/>
        <v>253.70754716981133</v>
      </c>
      <c r="E19" s="2">
        <v>2.9329999999999998</v>
      </c>
      <c r="F19" s="2">
        <v>2.649</v>
      </c>
      <c r="G19" s="2">
        <f t="shared" si="2"/>
        <v>2.7909999999999999</v>
      </c>
      <c r="H19" s="2">
        <f>G19-G6</f>
        <v>2.681</v>
      </c>
    </row>
    <row r="20" spans="1:8" x14ac:dyDescent="0.25">
      <c r="A20" s="2" t="s">
        <v>12</v>
      </c>
      <c r="B20" s="2">
        <f t="shared" si="0"/>
        <v>0.29450000000000076</v>
      </c>
      <c r="C20" s="2"/>
      <c r="D20" s="2">
        <f t="shared" si="1"/>
        <v>260.64150943396226</v>
      </c>
      <c r="E20" s="2">
        <v>3.1589999999999998</v>
      </c>
      <c r="F20" s="2">
        <v>2.57</v>
      </c>
      <c r="G20" s="2">
        <f t="shared" si="2"/>
        <v>2.8644999999999996</v>
      </c>
      <c r="H20" s="2">
        <f>G20-G6</f>
        <v>2.7544999999999997</v>
      </c>
    </row>
    <row r="21" spans="1:8" x14ac:dyDescent="0.25">
      <c r="A21" s="2" t="s">
        <v>13</v>
      </c>
      <c r="B21" s="2">
        <f t="shared" si="0"/>
        <v>0.1895</v>
      </c>
      <c r="C21" s="2"/>
      <c r="D21" s="2">
        <f t="shared" si="1"/>
        <v>248.47169811320759</v>
      </c>
      <c r="E21" s="2">
        <v>2.9249999999999998</v>
      </c>
      <c r="F21" s="2">
        <v>2.5459999999999998</v>
      </c>
      <c r="G21" s="2">
        <f t="shared" si="2"/>
        <v>2.7355</v>
      </c>
      <c r="H21" s="2">
        <f>G21-G6</f>
        <v>2.6255000000000002</v>
      </c>
    </row>
    <row r="22" spans="1:8" x14ac:dyDescent="0.25">
      <c r="A22" s="2" t="s">
        <v>14</v>
      </c>
      <c r="B22" s="2">
        <f t="shared" si="0"/>
        <v>9.0999999999999956E-2</v>
      </c>
      <c r="C22" s="2"/>
      <c r="D22" s="2">
        <f t="shared" si="1"/>
        <v>257.19811320754724</v>
      </c>
      <c r="E22" s="2">
        <v>2.7370000000000001</v>
      </c>
      <c r="F22" s="2">
        <v>2.919</v>
      </c>
      <c r="G22" s="2">
        <f t="shared" si="2"/>
        <v>2.8280000000000003</v>
      </c>
      <c r="H22" s="2">
        <f>G22-G6</f>
        <v>2.7180000000000004</v>
      </c>
    </row>
    <row r="23" spans="1:8" x14ac:dyDescent="0.25">
      <c r="A23" s="2" t="s">
        <v>15</v>
      </c>
      <c r="B23" s="2">
        <f t="shared" si="0"/>
        <v>0.15649999999999986</v>
      </c>
      <c r="C23" s="2"/>
      <c r="D23" s="2">
        <f t="shared" si="1"/>
        <v>332.52830188679246</v>
      </c>
      <c r="E23" s="2">
        <v>3.7829999999999999</v>
      </c>
      <c r="F23" s="2">
        <v>3.47</v>
      </c>
      <c r="G23" s="2">
        <f t="shared" si="2"/>
        <v>3.6265000000000001</v>
      </c>
      <c r="H23" s="2">
        <f>G23-G6</f>
        <v>3.5165000000000002</v>
      </c>
    </row>
    <row r="24" spans="1:8" x14ac:dyDescent="0.25">
      <c r="A24" s="2" t="s">
        <v>16</v>
      </c>
      <c r="B24" s="2">
        <f t="shared" si="0"/>
        <v>3.6000000000000032E-2</v>
      </c>
      <c r="C24" s="2"/>
      <c r="D24" s="2">
        <f t="shared" si="1"/>
        <v>323.89622641509436</v>
      </c>
      <c r="E24" s="2">
        <v>3.5710000000000002</v>
      </c>
      <c r="F24" s="2">
        <v>3.4990000000000001</v>
      </c>
      <c r="G24" s="2">
        <f t="shared" si="2"/>
        <v>3.5350000000000001</v>
      </c>
      <c r="H24" s="2">
        <f>G24-G6</f>
        <v>3.4250000000000003</v>
      </c>
    </row>
    <row r="25" spans="1:8" x14ac:dyDescent="0.25">
      <c r="A25" s="2" t="s">
        <v>17</v>
      </c>
      <c r="B25" s="2">
        <f t="shared" si="0"/>
        <v>3.2000000000000028E-2</v>
      </c>
      <c r="C25" s="2"/>
      <c r="D25" s="2">
        <f t="shared" si="1"/>
        <v>315.78301886792457</v>
      </c>
      <c r="E25" s="2">
        <v>3.4169999999999998</v>
      </c>
      <c r="F25" s="2">
        <v>3.4809999999999999</v>
      </c>
      <c r="G25" s="2">
        <f t="shared" si="2"/>
        <v>3.4489999999999998</v>
      </c>
      <c r="H25" s="2">
        <f>G25-G6</f>
        <v>3.339</v>
      </c>
    </row>
    <row r="26" spans="1:8" x14ac:dyDescent="0.25">
      <c r="A26" s="2" t="s">
        <v>19</v>
      </c>
      <c r="B26" s="2">
        <f t="shared" si="0"/>
        <v>3.400000000000003E-2</v>
      </c>
      <c r="C26" s="2"/>
      <c r="D26" s="2">
        <f t="shared" si="1"/>
        <v>196.63207547169813</v>
      </c>
      <c r="E26" s="2">
        <v>2.2200000000000002</v>
      </c>
      <c r="F26" s="2">
        <v>2.1520000000000001</v>
      </c>
      <c r="G26" s="2">
        <f t="shared" si="2"/>
        <v>2.1859999999999999</v>
      </c>
      <c r="H26" s="2">
        <f>G26-G6</f>
        <v>2.0760000000000001</v>
      </c>
    </row>
    <row r="27" spans="1:8" x14ac:dyDescent="0.25">
      <c r="A27" s="2" t="s">
        <v>18</v>
      </c>
      <c r="B27" s="2">
        <f t="shared" si="0"/>
        <v>1.4000000000000012E-2</v>
      </c>
      <c r="C27" s="2"/>
      <c r="D27" s="2">
        <f t="shared" si="1"/>
        <v>186.8207547169811</v>
      </c>
      <c r="E27" s="2">
        <v>2.0960000000000001</v>
      </c>
      <c r="F27" s="2">
        <v>2.0680000000000001</v>
      </c>
      <c r="G27" s="2">
        <f t="shared" si="2"/>
        <v>2.0819999999999999</v>
      </c>
      <c r="H27" s="2">
        <f>G27-G6</f>
        <v>1.9719999999999998</v>
      </c>
    </row>
    <row r="28" spans="1:8" x14ac:dyDescent="0.25">
      <c r="A28" s="2" t="s">
        <v>23</v>
      </c>
      <c r="B28" s="2">
        <f t="shared" si="0"/>
        <v>0.11299999999999999</v>
      </c>
      <c r="C28" s="2"/>
      <c r="D28" s="2">
        <f t="shared" si="1"/>
        <v>215.68867924528303</v>
      </c>
      <c r="E28" s="2">
        <v>2.5009999999999999</v>
      </c>
      <c r="F28" s="2">
        <v>2.2749999999999999</v>
      </c>
      <c r="G28" s="2">
        <f t="shared" si="2"/>
        <v>2.3879999999999999</v>
      </c>
      <c r="H28" s="2">
        <f>G28-G6</f>
        <v>2.278</v>
      </c>
    </row>
    <row r="29" spans="1:8" x14ac:dyDescent="0.25">
      <c r="A29" s="2" t="s">
        <v>24</v>
      </c>
      <c r="B29" s="2">
        <f t="shared" si="0"/>
        <v>8.8500000000000023E-2</v>
      </c>
      <c r="C29" s="2"/>
      <c r="D29" s="2">
        <f t="shared" si="1"/>
        <v>119.50943396226414</v>
      </c>
      <c r="E29" s="2">
        <v>1.28</v>
      </c>
      <c r="F29" s="2">
        <v>1.4570000000000001</v>
      </c>
      <c r="G29" s="2">
        <f t="shared" si="2"/>
        <v>1.3685</v>
      </c>
      <c r="H29" s="2">
        <f>G29-G6</f>
        <v>1.2585</v>
      </c>
    </row>
    <row r="30" spans="1:8" x14ac:dyDescent="0.25">
      <c r="A30" s="2" t="s">
        <v>25</v>
      </c>
      <c r="B30" s="2">
        <f t="shared" si="0"/>
        <v>4.5499999999999978E-2</v>
      </c>
      <c r="C30" s="2"/>
      <c r="D30" s="2">
        <f t="shared" si="1"/>
        <v>181.96226415094338</v>
      </c>
      <c r="E30" s="2">
        <v>1.9850000000000001</v>
      </c>
      <c r="F30" s="2">
        <v>2.0760000000000001</v>
      </c>
      <c r="G30" s="2">
        <f t="shared" si="2"/>
        <v>2.0305</v>
      </c>
      <c r="H30" s="2">
        <f>G30-G6</f>
        <v>1.9204999999999999</v>
      </c>
    </row>
    <row r="31" spans="1:8" x14ac:dyDescent="0.25">
      <c r="A31" s="2" t="s">
        <v>26</v>
      </c>
      <c r="B31" s="2">
        <f t="shared" si="0"/>
        <v>9.000000000000008E-3</v>
      </c>
      <c r="C31" s="2"/>
      <c r="D31" s="2">
        <f t="shared" si="1"/>
        <v>149.83962264150941</v>
      </c>
      <c r="E31" s="2">
        <v>1.6990000000000001</v>
      </c>
      <c r="F31" s="2">
        <v>1.681</v>
      </c>
      <c r="G31" s="2">
        <f t="shared" si="2"/>
        <v>1.69</v>
      </c>
      <c r="H31" s="2">
        <f>G31-G6</f>
        <v>1.5799999999999998</v>
      </c>
    </row>
    <row r="32" spans="1:8" x14ac:dyDescent="0.25">
      <c r="A32" s="2" t="s">
        <v>27</v>
      </c>
      <c r="B32" s="2">
        <f t="shared" si="0"/>
        <v>4.5499999999999978E-2</v>
      </c>
      <c r="C32" s="2"/>
      <c r="D32" s="2">
        <f t="shared" si="1"/>
        <v>143.56603773584905</v>
      </c>
      <c r="E32" s="2">
        <v>1.5780000000000001</v>
      </c>
      <c r="F32" s="2">
        <v>1.669</v>
      </c>
      <c r="G32" s="2">
        <f t="shared" si="2"/>
        <v>1.6234999999999999</v>
      </c>
      <c r="H32" s="2">
        <f>G32-G6</f>
        <v>1.5134999999999998</v>
      </c>
    </row>
    <row r="33" spans="1:8" x14ac:dyDescent="0.25">
      <c r="A33" s="2" t="s">
        <v>28</v>
      </c>
      <c r="B33" s="2">
        <f t="shared" si="0"/>
        <v>3.949999999999998E-2</v>
      </c>
      <c r="C33" s="2"/>
      <c r="D33" s="2">
        <f t="shared" si="1"/>
        <v>155.54716981132077</v>
      </c>
      <c r="E33" s="2">
        <v>1.7110000000000001</v>
      </c>
      <c r="F33" s="2">
        <v>1.79</v>
      </c>
      <c r="G33" s="2">
        <f t="shared" si="2"/>
        <v>1.7505000000000002</v>
      </c>
      <c r="H33" s="2">
        <f>G33-G6</f>
        <v>1.6405000000000001</v>
      </c>
    </row>
    <row r="34" spans="1:8" x14ac:dyDescent="0.25">
      <c r="A34" s="2" t="s">
        <v>29</v>
      </c>
      <c r="B34" s="2">
        <f t="shared" si="0"/>
        <v>2.4999999999999467E-3</v>
      </c>
      <c r="C34" s="2"/>
      <c r="D34" s="2">
        <f t="shared" si="1"/>
        <v>161.96226415094338</v>
      </c>
      <c r="E34" s="2">
        <v>1.8160000000000001</v>
      </c>
      <c r="F34" s="2">
        <v>1.821</v>
      </c>
      <c r="G34" s="2">
        <f t="shared" si="2"/>
        <v>1.8185</v>
      </c>
      <c r="H34" s="2">
        <f>G34-G6</f>
        <v>1.7084999999999999</v>
      </c>
    </row>
    <row r="35" spans="1:8" x14ac:dyDescent="0.25">
      <c r="A35" s="2" t="s">
        <v>30</v>
      </c>
      <c r="B35" s="2">
        <f t="shared" si="0"/>
        <v>0.10199999999999998</v>
      </c>
      <c r="C35" s="2"/>
      <c r="D35" s="2">
        <f t="shared" si="1"/>
        <v>159.36792452830187</v>
      </c>
      <c r="E35" s="2">
        <v>1.6890000000000001</v>
      </c>
      <c r="F35" s="2">
        <v>1.893</v>
      </c>
      <c r="G35" s="2">
        <f t="shared" si="2"/>
        <v>1.7909999999999999</v>
      </c>
      <c r="H35" s="2">
        <f>G35-G6</f>
        <v>1.6809999999999998</v>
      </c>
    </row>
    <row r="36" spans="1:8" x14ac:dyDescent="0.25">
      <c r="A36" s="2" t="s">
        <v>31</v>
      </c>
      <c r="B36" s="2">
        <f t="shared" si="0"/>
        <v>5.6499999999999995E-2</v>
      </c>
      <c r="C36" s="2"/>
      <c r="D36" s="2">
        <f t="shared" si="1"/>
        <v>172.43396226415092</v>
      </c>
      <c r="E36" s="2">
        <v>1.986</v>
      </c>
      <c r="F36" s="2">
        <v>1.873</v>
      </c>
      <c r="G36" s="2">
        <f t="shared" si="2"/>
        <v>1.9295</v>
      </c>
      <c r="H36" s="2">
        <f>G36-G6</f>
        <v>1.8194999999999999</v>
      </c>
    </row>
    <row r="37" spans="1:8" x14ac:dyDescent="0.25">
      <c r="A37" s="2" t="s">
        <v>32</v>
      </c>
      <c r="B37" s="2">
        <f>_xlfn.STDEV.P(E37,F37)</f>
        <v>2.0000000000000018E-3</v>
      </c>
      <c r="C37" s="2"/>
      <c r="D37" s="2">
        <f t="shared" si="1"/>
        <v>83.330188679245282</v>
      </c>
      <c r="E37" s="2">
        <v>0.98699999999999999</v>
      </c>
      <c r="F37" s="2">
        <v>0.98299999999999998</v>
      </c>
      <c r="G37" s="2">
        <f t="shared" si="2"/>
        <v>0.98499999999999999</v>
      </c>
      <c r="H37" s="2">
        <f>G37-G6</f>
        <v>0.875</v>
      </c>
    </row>
    <row r="41" spans="1:8" x14ac:dyDescent="0.25">
      <c r="A41" s="2"/>
      <c r="B41" s="2" t="s">
        <v>6</v>
      </c>
      <c r="C41" s="2" t="s">
        <v>7</v>
      </c>
      <c r="D41" s="2" t="s">
        <v>8</v>
      </c>
    </row>
    <row r="42" spans="1:8" x14ac:dyDescent="0.25">
      <c r="A42" s="2" t="s">
        <v>20</v>
      </c>
      <c r="B42" s="2">
        <v>64.629629629629633</v>
      </c>
      <c r="C42" s="2">
        <f>B42*1000</f>
        <v>64629.629629629635</v>
      </c>
      <c r="D42" s="2">
        <f t="shared" ref="D42:D65" si="3">D14/C42</f>
        <v>4.920343839541548E-3</v>
      </c>
    </row>
    <row r="43" spans="1:8" x14ac:dyDescent="0.25">
      <c r="A43" s="2" t="s">
        <v>21</v>
      </c>
      <c r="B43" s="2">
        <v>37.006172839506171</v>
      </c>
      <c r="C43" s="2">
        <f t="shared" ref="C43:C65" si="4">B43*1000</f>
        <v>37006.172839506173</v>
      </c>
      <c r="D43" s="2">
        <f t="shared" si="3"/>
        <v>4.9336491101074787E-3</v>
      </c>
    </row>
    <row r="44" spans="1:8" x14ac:dyDescent="0.25">
      <c r="A44" s="2" t="s">
        <v>22</v>
      </c>
      <c r="B44" s="2">
        <v>23.734567901234573</v>
      </c>
      <c r="C44" s="2">
        <f t="shared" si="4"/>
        <v>23734.567901234572</v>
      </c>
      <c r="D44" s="2">
        <f t="shared" si="3"/>
        <v>1.2251456191574453E-2</v>
      </c>
    </row>
    <row r="45" spans="1:8" x14ac:dyDescent="0.25">
      <c r="A45" s="2" t="s">
        <v>9</v>
      </c>
      <c r="B45" s="2">
        <v>17.407407407407412</v>
      </c>
      <c r="C45" s="2">
        <f t="shared" si="4"/>
        <v>17407.407407407412</v>
      </c>
      <c r="D45" s="2">
        <f t="shared" si="3"/>
        <v>1.6596166198313927E-2</v>
      </c>
    </row>
    <row r="46" spans="1:8" x14ac:dyDescent="0.25">
      <c r="A46" s="2" t="s">
        <v>10</v>
      </c>
      <c r="B46" s="2">
        <v>16.944444444444446</v>
      </c>
      <c r="C46" s="2">
        <f t="shared" si="4"/>
        <v>16944.444444444445</v>
      </c>
      <c r="D46" s="2">
        <f t="shared" si="3"/>
        <v>1.5323662233219923E-2</v>
      </c>
    </row>
    <row r="47" spans="1:8" x14ac:dyDescent="0.25">
      <c r="A47" s="2" t="s">
        <v>11</v>
      </c>
      <c r="B47" s="2">
        <v>16.790123456790123</v>
      </c>
      <c r="C47" s="2">
        <f t="shared" si="4"/>
        <v>16790.123456790123</v>
      </c>
      <c r="D47" s="2">
        <f t="shared" si="3"/>
        <v>1.5110523029966705E-2</v>
      </c>
    </row>
    <row r="48" spans="1:8" x14ac:dyDescent="0.25">
      <c r="A48" s="2" t="s">
        <v>12</v>
      </c>
      <c r="B48" s="2">
        <v>15.555555555555555</v>
      </c>
      <c r="C48" s="2">
        <f t="shared" si="4"/>
        <v>15555.555555555555</v>
      </c>
      <c r="D48" s="2">
        <f t="shared" si="3"/>
        <v>1.6755525606469004E-2</v>
      </c>
    </row>
    <row r="49" spans="1:4" x14ac:dyDescent="0.25">
      <c r="A49" s="2" t="s">
        <v>13</v>
      </c>
      <c r="B49" s="2">
        <v>17.253086419753089</v>
      </c>
      <c r="C49" s="2">
        <f t="shared" si="4"/>
        <v>17253.08641975309</v>
      </c>
      <c r="D49" s="2">
        <f t="shared" si="3"/>
        <v>1.4401579640193066E-2</v>
      </c>
    </row>
    <row r="50" spans="1:4" x14ac:dyDescent="0.25">
      <c r="A50" s="2" t="s">
        <v>14</v>
      </c>
      <c r="B50" s="2">
        <v>60.771604938271608</v>
      </c>
      <c r="C50" s="2">
        <f t="shared" si="4"/>
        <v>60771.604938271608</v>
      </c>
      <c r="D50" s="2">
        <f t="shared" si="3"/>
        <v>4.2322086683212442E-3</v>
      </c>
    </row>
    <row r="51" spans="1:4" x14ac:dyDescent="0.25">
      <c r="A51" s="2" t="s">
        <v>15</v>
      </c>
      <c r="B51" s="2">
        <v>20.185185185185187</v>
      </c>
      <c r="C51" s="2">
        <f t="shared" si="4"/>
        <v>20185.185185185186</v>
      </c>
      <c r="D51" s="2">
        <f t="shared" si="3"/>
        <v>1.6473879176042927E-2</v>
      </c>
    </row>
    <row r="52" spans="1:4" x14ac:dyDescent="0.25">
      <c r="A52" s="2" t="s">
        <v>16</v>
      </c>
      <c r="B52" s="2">
        <v>68.333333333333329</v>
      </c>
      <c r="C52" s="2">
        <f t="shared" si="4"/>
        <v>68333.333333333328</v>
      </c>
      <c r="D52" s="2">
        <f t="shared" si="3"/>
        <v>4.7399447768062593E-3</v>
      </c>
    </row>
    <row r="53" spans="1:4" x14ac:dyDescent="0.25">
      <c r="A53" s="2" t="s">
        <v>17</v>
      </c>
      <c r="B53" s="2">
        <v>60.462962962962962</v>
      </c>
      <c r="C53" s="2">
        <f t="shared" si="4"/>
        <v>60462.962962962964</v>
      </c>
      <c r="D53" s="2">
        <f t="shared" si="3"/>
        <v>5.2227513074633771E-3</v>
      </c>
    </row>
    <row r="54" spans="1:4" x14ac:dyDescent="0.25">
      <c r="A54" s="2" t="s">
        <v>19</v>
      </c>
      <c r="B54" s="2">
        <v>43.641975308641975</v>
      </c>
      <c r="C54" s="2">
        <f t="shared" si="4"/>
        <v>43641.975308641973</v>
      </c>
      <c r="D54" s="2">
        <f t="shared" si="3"/>
        <v>4.5055723092524893E-3</v>
      </c>
    </row>
    <row r="55" spans="1:4" x14ac:dyDescent="0.25">
      <c r="A55" s="2" t="s">
        <v>18</v>
      </c>
      <c r="B55" s="2">
        <v>52.746913580246904</v>
      </c>
      <c r="C55" s="2">
        <f t="shared" si="4"/>
        <v>52746.913580246903</v>
      </c>
      <c r="D55" s="2">
        <f t="shared" si="3"/>
        <v>3.5418329156408361E-3</v>
      </c>
    </row>
    <row r="56" spans="1:4" x14ac:dyDescent="0.25">
      <c r="A56" s="2" t="s">
        <v>23</v>
      </c>
      <c r="B56" s="2">
        <v>43.641975308641975</v>
      </c>
      <c r="C56" s="2">
        <f t="shared" si="4"/>
        <v>43641.975308641973</v>
      </c>
      <c r="D56" s="2">
        <f t="shared" si="3"/>
        <v>4.9422299911931894E-3</v>
      </c>
    </row>
    <row r="57" spans="1:4" x14ac:dyDescent="0.25">
      <c r="A57" s="2" t="s">
        <v>24</v>
      </c>
      <c r="B57" s="2">
        <v>37.623456790123463</v>
      </c>
      <c r="C57" s="2">
        <f t="shared" si="4"/>
        <v>37623.456790123462</v>
      </c>
      <c r="D57" s="2">
        <f t="shared" si="3"/>
        <v>3.1764607550265442E-3</v>
      </c>
    </row>
    <row r="58" spans="1:4" x14ac:dyDescent="0.25">
      <c r="A58" s="2" t="s">
        <v>25</v>
      </c>
      <c r="B58" s="2">
        <v>31.450617283950621</v>
      </c>
      <c r="C58" s="2">
        <f t="shared" si="4"/>
        <v>31450.617283950622</v>
      </c>
      <c r="D58" s="2">
        <f t="shared" si="3"/>
        <v>5.7856500083322522E-3</v>
      </c>
    </row>
    <row r="59" spans="1:4" x14ac:dyDescent="0.25">
      <c r="A59" s="2" t="s">
        <v>26</v>
      </c>
      <c r="B59" s="2">
        <v>59.228395061728392</v>
      </c>
      <c r="C59" s="2">
        <f t="shared" si="4"/>
        <v>59228.395061728392</v>
      </c>
      <c r="D59" s="2">
        <f t="shared" si="3"/>
        <v>2.5298612681526342E-3</v>
      </c>
    </row>
    <row r="60" spans="1:4" x14ac:dyDescent="0.25">
      <c r="A60" s="2" t="s">
        <v>27</v>
      </c>
      <c r="B60" s="2">
        <v>60.308641975308639</v>
      </c>
      <c r="C60" s="2">
        <f t="shared" si="4"/>
        <v>60308.641975308637</v>
      </c>
      <c r="D60" s="2">
        <f t="shared" si="3"/>
        <v>2.3805218130202197E-3</v>
      </c>
    </row>
    <row r="61" spans="1:4" x14ac:dyDescent="0.25">
      <c r="A61" s="2" t="s">
        <v>28</v>
      </c>
      <c r="B61" s="2">
        <v>51.358024691358018</v>
      </c>
      <c r="C61" s="2">
        <f t="shared" si="4"/>
        <v>51358.024691358019</v>
      </c>
      <c r="D61" s="2">
        <f t="shared" si="3"/>
        <v>3.028682873730044E-3</v>
      </c>
    </row>
    <row r="62" spans="1:4" x14ac:dyDescent="0.25">
      <c r="A62" s="2" t="s">
        <v>29</v>
      </c>
      <c r="B62" s="2">
        <v>45.648148148148152</v>
      </c>
      <c r="C62" s="2">
        <f t="shared" si="4"/>
        <v>45648.148148148153</v>
      </c>
      <c r="D62" s="2">
        <f t="shared" si="3"/>
        <v>3.5480577136514976E-3</v>
      </c>
    </row>
    <row r="63" spans="1:4" x14ac:dyDescent="0.25">
      <c r="A63" s="2" t="s">
        <v>30</v>
      </c>
      <c r="B63" s="2">
        <v>50.74074074074074</v>
      </c>
      <c r="C63" s="2">
        <f t="shared" si="4"/>
        <v>50740.740740740737</v>
      </c>
      <c r="D63" s="2">
        <f t="shared" si="3"/>
        <v>3.140827709681862E-3</v>
      </c>
    </row>
    <row r="64" spans="1:4" x14ac:dyDescent="0.25">
      <c r="A64" s="2" t="s">
        <v>31</v>
      </c>
      <c r="B64" s="2">
        <v>55.987654320987644</v>
      </c>
      <c r="C64" s="2">
        <f t="shared" si="4"/>
        <v>55987.654320987647</v>
      </c>
      <c r="D64" s="2">
        <f t="shared" si="3"/>
        <v>3.079856878367415E-3</v>
      </c>
    </row>
    <row r="65" spans="1:4" x14ac:dyDescent="0.25">
      <c r="A65" s="2" t="s">
        <v>32</v>
      </c>
      <c r="B65" s="2">
        <v>33.148148148148152</v>
      </c>
      <c r="C65" s="2">
        <f t="shared" si="4"/>
        <v>33148.148148148153</v>
      </c>
      <c r="D65" s="2">
        <f t="shared" si="3"/>
        <v>2.5138716137872875E-3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Luxembourg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Gemma GOMEZ GIRO</dc:creator>
  <cp:lastModifiedBy>Gemma GOMEZ GIRO</cp:lastModifiedBy>
  <dcterms:created xsi:type="dcterms:W3CDTF">2018-05-06T14:42:01Z</dcterms:created>
  <dcterms:modified xsi:type="dcterms:W3CDTF">2019-01-19T19:51:01Z</dcterms:modified>
</cp:coreProperties>
</file>