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hD\CTSD_ELISA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34" i="1"/>
  <c r="C34" i="1" l="1"/>
  <c r="B15" i="1" l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14" i="1"/>
  <c r="G15" i="1"/>
  <c r="H15" i="1" s="1"/>
  <c r="D15" i="1" s="1"/>
  <c r="G16" i="1"/>
  <c r="H16" i="1" s="1"/>
  <c r="D16" i="1" s="1"/>
  <c r="G17" i="1"/>
  <c r="H17" i="1" s="1"/>
  <c r="D17" i="1" s="1"/>
  <c r="G18" i="1"/>
  <c r="H18" i="1" s="1"/>
  <c r="D18" i="1" s="1"/>
  <c r="G19" i="1"/>
  <c r="H19" i="1" s="1"/>
  <c r="D19" i="1" s="1"/>
  <c r="G20" i="1"/>
  <c r="H20" i="1" s="1"/>
  <c r="D20" i="1" s="1"/>
  <c r="G21" i="1"/>
  <c r="H21" i="1" s="1"/>
  <c r="D21" i="1" s="1"/>
  <c r="G22" i="1"/>
  <c r="H22" i="1" s="1"/>
  <c r="D22" i="1" s="1"/>
  <c r="G23" i="1"/>
  <c r="H23" i="1" s="1"/>
  <c r="D23" i="1" s="1"/>
  <c r="G24" i="1"/>
  <c r="H24" i="1" s="1"/>
  <c r="D24" i="1" s="1"/>
  <c r="G25" i="1"/>
  <c r="H25" i="1" s="1"/>
  <c r="D25" i="1" s="1"/>
  <c r="G26" i="1"/>
  <c r="H26" i="1" s="1"/>
  <c r="D26" i="1" s="1"/>
  <c r="G27" i="1"/>
  <c r="H27" i="1" s="1"/>
  <c r="D27" i="1" s="1"/>
  <c r="G28" i="1"/>
  <c r="H28" i="1" s="1"/>
  <c r="D28" i="1" s="1"/>
  <c r="G29" i="1"/>
  <c r="H29" i="1" s="1"/>
  <c r="D29" i="1" s="1"/>
  <c r="G14" i="1"/>
  <c r="H14" i="1" s="1"/>
  <c r="D14" i="1" s="1"/>
  <c r="H13" i="1"/>
  <c r="H12" i="1"/>
  <c r="H11" i="1"/>
  <c r="H10" i="1"/>
  <c r="H9" i="1"/>
  <c r="H8" i="1"/>
  <c r="H7" i="1"/>
  <c r="C35" i="1" l="1"/>
  <c r="D35" i="1" s="1"/>
  <c r="C36" i="1"/>
  <c r="D36" i="1" s="1"/>
  <c r="C37" i="1"/>
  <c r="C38" i="1"/>
  <c r="C39" i="1"/>
  <c r="C40" i="1"/>
  <c r="C41" i="1"/>
  <c r="C42" i="1"/>
  <c r="C43" i="1"/>
  <c r="C44" i="1"/>
  <c r="C45" i="1"/>
  <c r="D45" i="1" s="1"/>
  <c r="C46" i="1"/>
  <c r="D46" i="1" s="1"/>
  <c r="C47" i="1"/>
  <c r="D47" i="1" s="1"/>
  <c r="C48" i="1"/>
  <c r="D48" i="1" s="1"/>
  <c r="C49" i="1"/>
  <c r="D41" i="1" l="1"/>
  <c r="D37" i="1"/>
  <c r="D38" i="1"/>
  <c r="D44" i="1"/>
  <c r="D40" i="1"/>
  <c r="D42" i="1"/>
  <c r="D43" i="1"/>
  <c r="D39" i="1"/>
</calcChain>
</file>

<file path=xl/sharedStrings.xml><?xml version="1.0" encoding="utf-8"?>
<sst xmlns="http://schemas.openxmlformats.org/spreadsheetml/2006/main" count="42" uniqueCount="25">
  <si>
    <t>Concentration (ng/mL)</t>
  </si>
  <si>
    <t>O.D. 450nm</t>
  </si>
  <si>
    <t>Mean O.D.</t>
  </si>
  <si>
    <t>Blanck substraction</t>
  </si>
  <si>
    <t>S.D.</t>
  </si>
  <si>
    <t>Dilution factor 1/2</t>
  </si>
  <si>
    <t>Protein concentration in 50uL lysate (ug)</t>
  </si>
  <si>
    <t>Protein concentration in 50uL lysate (ng)</t>
  </si>
  <si>
    <t>Normalization</t>
  </si>
  <si>
    <t>14 WT UN</t>
  </si>
  <si>
    <t>15 WT UN</t>
  </si>
  <si>
    <t>16 WT UN</t>
  </si>
  <si>
    <t>17 WT UN</t>
  </si>
  <si>
    <t>14 WT CDX</t>
  </si>
  <si>
    <t>15 WT CDX</t>
  </si>
  <si>
    <t>16 WT CDX</t>
  </si>
  <si>
    <t>17 WT CDX</t>
  </si>
  <si>
    <t>14 MUT UN</t>
  </si>
  <si>
    <t>15 MUT UN</t>
  </si>
  <si>
    <t>16 MUT UN</t>
  </si>
  <si>
    <t>17 MUT UN</t>
  </si>
  <si>
    <t>14 MUT CDX</t>
  </si>
  <si>
    <t>15 MUT CDX</t>
  </si>
  <si>
    <t>16 MUT CDX</t>
  </si>
  <si>
    <t>17 MUT CDX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</si>
</sst>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O.D. 450nm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4134295713035872"/>
                  <c:y val="-0.208869932925051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Sheet1!$D$6:$D$13</c:f>
              <c:numCache>
                <c:formatCode>General</c:formatCode>
                <c:ptCount val="8"/>
                <c:pt idx="0">
                  <c:v>0</c:v>
                </c:pt>
                <c:pt idx="1">
                  <c:v>3.68</c:v>
                </c:pt>
                <c:pt idx="2">
                  <c:v>6.62</c:v>
                </c:pt>
                <c:pt idx="3">
                  <c:v>11.9</c:v>
                </c:pt>
                <c:pt idx="4">
                  <c:v>21.4</c:v>
                </c:pt>
                <c:pt idx="5">
                  <c:v>38.6</c:v>
                </c:pt>
                <c:pt idx="6">
                  <c:v>69.5</c:v>
                </c:pt>
                <c:pt idx="7">
                  <c:v>125</c:v>
                </c:pt>
              </c:numCache>
            </c:numRef>
          </c:xVal>
          <c:yVal>
            <c:numRef>
              <c:f>Sheet1!$H$6:$H$13</c:f>
              <c:numCache>
                <c:formatCode>General</c:formatCode>
                <c:ptCount val="8"/>
                <c:pt idx="0">
                  <c:v>0</c:v>
                </c:pt>
                <c:pt idx="1">
                  <c:v>1.2999999999999998E-2</c:v>
                </c:pt>
                <c:pt idx="2">
                  <c:v>2.700000000000001E-2</c:v>
                </c:pt>
                <c:pt idx="3">
                  <c:v>5.2999999999999992E-2</c:v>
                </c:pt>
                <c:pt idx="4">
                  <c:v>0.13400000000000001</c:v>
                </c:pt>
                <c:pt idx="5">
                  <c:v>0.29200000000000004</c:v>
                </c:pt>
                <c:pt idx="6">
                  <c:v>0.497</c:v>
                </c:pt>
                <c:pt idx="7">
                  <c:v>0.94800000000000006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E37-4E85-98AC-2B5EE5AC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4980912"/>
        <c:axId val="344977584"/>
      </c:scatterChart>
      <c:valAx>
        <c:axId val="34498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977584"/>
        <c:crosses val="autoZero"/>
        <c:crossBetween val="midCat"/>
      </c:valAx>
      <c:valAx>
        <c:axId val="34497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980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590550</xdr:colOff>
      <xdr:row>5</xdr:row>
      <xdr:rowOff>28575</xdr:rowOff>
    </xdr:from>
    <xdr:to>
      <xdr:col>16</xdr:col>
      <xdr:colOff>285750</xdr:colOff>
      <xdr:row>19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49"/>
  <sheetViews>
    <sheetView tabSelected="1" topLeftCell="A32" workbookViewId="0">
      <selection activeCell="C51" sqref="C51"/>
    </sheetView>
  </sheetViews>
  <sheetFormatPr defaultRowHeight="15" x14ac:dyDescent="0.25"/>
  <cols>
    <col min="1" max="1" width="18.85546875" bestFit="1" customWidth="1"/>
    <col min="2" max="3" width="37.42578125" bestFit="1" customWidth="1"/>
    <col min="4" max="4" width="21.42578125" bestFit="1" customWidth="1"/>
    <col min="5" max="6" width="11.140625" bestFit="1" customWidth="1"/>
    <col min="7" max="7" width="10.28515625" bestFit="1" customWidth="1"/>
    <col min="8" max="8" width="18.28515625" bestFit="1" customWidth="1"/>
  </cols>
  <sheetData>
    <row r="4" spans="1:8" x14ac:dyDescent="0.25">
      <c r="A4" s="1"/>
      <c r="B4" s="1"/>
      <c r="C4" s="1"/>
      <c r="D4" s="2"/>
      <c r="E4" s="2" t="s">
        <v>1</v>
      </c>
      <c r="F4" s="2" t="s">
        <v>1</v>
      </c>
      <c r="G4" s="2"/>
      <c r="H4" s="1"/>
    </row>
    <row r="5" spans="1:8" x14ac:dyDescent="0.25">
      <c r="A5" s="1"/>
      <c r="B5" s="2" t="s">
        <v>4</v>
      </c>
      <c r="C5" s="2" t="s">
        <v>5</v>
      </c>
      <c r="D5" s="2" t="s">
        <v>0</v>
      </c>
      <c r="E5" s="2">
        <v>1</v>
      </c>
      <c r="F5" s="2">
        <v>2</v>
      </c>
      <c r="G5" s="2" t="s">
        <v>2</v>
      </c>
      <c r="H5" s="1" t="s">
        <v>3</v>
      </c>
    </row>
    <row r="6" spans="1:8" x14ac:dyDescent="0.25">
      <c r="A6" s="1"/>
      <c r="B6" s="2"/>
      <c r="C6" s="1"/>
      <c r="D6" s="2">
        <v>0</v>
      </c>
      <c r="E6" s="3">
        <v>0.09</v>
      </c>
      <c r="F6" s="2"/>
      <c r="G6" s="3">
        <v>0.09</v>
      </c>
      <c r="H6" s="2">
        <v>0</v>
      </c>
    </row>
    <row r="7" spans="1:8" x14ac:dyDescent="0.25">
      <c r="A7" s="1"/>
      <c r="B7" s="2"/>
      <c r="C7" s="1"/>
      <c r="D7" s="2">
        <v>3.68</v>
      </c>
      <c r="E7" s="3">
        <v>0.10299999999999999</v>
      </c>
      <c r="F7" s="2"/>
      <c r="G7" s="3">
        <v>0.10299999999999999</v>
      </c>
      <c r="H7" s="2">
        <f>G7-G6</f>
        <v>1.2999999999999998E-2</v>
      </c>
    </row>
    <row r="8" spans="1:8" x14ac:dyDescent="0.25">
      <c r="A8" s="1"/>
      <c r="B8" s="2"/>
      <c r="C8" s="1"/>
      <c r="D8" s="2">
        <v>6.62</v>
      </c>
      <c r="E8" s="3">
        <v>0.11700000000000001</v>
      </c>
      <c r="F8" s="2"/>
      <c r="G8" s="3">
        <v>0.11700000000000001</v>
      </c>
      <c r="H8" s="2">
        <f>G8-G6</f>
        <v>2.700000000000001E-2</v>
      </c>
    </row>
    <row r="9" spans="1:8" x14ac:dyDescent="0.25">
      <c r="A9" s="1"/>
      <c r="B9" s="2"/>
      <c r="C9" s="1"/>
      <c r="D9" s="2">
        <v>11.9</v>
      </c>
      <c r="E9" s="3">
        <v>0.14299999999999999</v>
      </c>
      <c r="F9" s="2"/>
      <c r="G9" s="3">
        <v>0.14299999999999999</v>
      </c>
      <c r="H9" s="2">
        <f>G9-G6</f>
        <v>5.2999999999999992E-2</v>
      </c>
    </row>
    <row r="10" spans="1:8" x14ac:dyDescent="0.25">
      <c r="A10" s="1"/>
      <c r="B10" s="2"/>
      <c r="C10" s="1"/>
      <c r="D10" s="2">
        <v>21.4</v>
      </c>
      <c r="E10" s="3">
        <v>0.224</v>
      </c>
      <c r="F10" s="2"/>
      <c r="G10" s="3">
        <v>0.224</v>
      </c>
      <c r="H10" s="2">
        <f>G10-G6</f>
        <v>0.13400000000000001</v>
      </c>
    </row>
    <row r="11" spans="1:8" x14ac:dyDescent="0.25">
      <c r="A11" s="1"/>
      <c r="B11" s="2"/>
      <c r="C11" s="1"/>
      <c r="D11" s="2">
        <v>38.6</v>
      </c>
      <c r="E11" s="3">
        <v>0.38200000000000001</v>
      </c>
      <c r="F11" s="2"/>
      <c r="G11" s="3">
        <v>0.38200000000000001</v>
      </c>
      <c r="H11" s="2">
        <f>G11-G6</f>
        <v>0.29200000000000004</v>
      </c>
    </row>
    <row r="12" spans="1:8" x14ac:dyDescent="0.25">
      <c r="A12" s="1"/>
      <c r="B12" s="2"/>
      <c r="C12" s="1"/>
      <c r="D12" s="2">
        <v>69.5</v>
      </c>
      <c r="E12" s="3">
        <v>0.58699999999999997</v>
      </c>
      <c r="F12" s="2"/>
      <c r="G12" s="3">
        <v>0.58699999999999997</v>
      </c>
      <c r="H12" s="2">
        <f>G12-G6</f>
        <v>0.497</v>
      </c>
    </row>
    <row r="13" spans="1:8" x14ac:dyDescent="0.25">
      <c r="A13" s="1"/>
      <c r="B13" s="2"/>
      <c r="C13" s="1"/>
      <c r="D13" s="2">
        <v>125</v>
      </c>
      <c r="E13" s="3">
        <v>1.038</v>
      </c>
      <c r="F13" s="2"/>
      <c r="G13" s="3">
        <v>1.038</v>
      </c>
      <c r="H13" s="2">
        <f>G13-G6</f>
        <v>0.94800000000000006</v>
      </c>
    </row>
    <row r="14" spans="1:8" x14ac:dyDescent="0.25">
      <c r="A14" s="2" t="s">
        <v>9</v>
      </c>
      <c r="B14" s="2">
        <f>_xlfn.STDEV.P(E14,F14)</f>
        <v>7.3999999999999955E-2</v>
      </c>
      <c r="C14" s="2"/>
      <c r="D14" s="2">
        <f>(H14+0.0083)/0.0106</f>
        <v>155.21698113207546</v>
      </c>
      <c r="E14" s="2">
        <v>1.8009999999999999</v>
      </c>
      <c r="F14" s="2">
        <v>1.653</v>
      </c>
      <c r="G14" s="2">
        <f>AVERAGE(E14,F14)</f>
        <v>1.7269999999999999</v>
      </c>
      <c r="H14" s="2">
        <f>G14-G6</f>
        <v>1.6369999999999998</v>
      </c>
    </row>
    <row r="15" spans="1:8" x14ac:dyDescent="0.25">
      <c r="A15" s="2" t="s">
        <v>10</v>
      </c>
      <c r="B15" s="2">
        <f t="shared" ref="B15:B29" si="0">_xlfn.STDEV.P(E15,F15)</f>
        <v>0</v>
      </c>
      <c r="C15" s="2"/>
      <c r="D15" s="2">
        <f t="shared" ref="D15:D29" si="1">(H15+0.0083)/0.0106</f>
        <v>166.91509433962264</v>
      </c>
      <c r="E15" s="2">
        <v>1.851</v>
      </c>
      <c r="F15" s="2">
        <v>1.851</v>
      </c>
      <c r="G15" s="2">
        <f t="shared" ref="G15:G29" si="2">AVERAGE(E15,F15)</f>
        <v>1.851</v>
      </c>
      <c r="H15" s="2">
        <f>G15-G6</f>
        <v>1.7609999999999999</v>
      </c>
    </row>
    <row r="16" spans="1:8" x14ac:dyDescent="0.25">
      <c r="A16" s="2" t="s">
        <v>11</v>
      </c>
      <c r="B16" s="2">
        <f t="shared" si="0"/>
        <v>5.6499999999999995E-2</v>
      </c>
      <c r="C16" s="2"/>
      <c r="D16" s="2">
        <f t="shared" si="1"/>
        <v>160.73584905660377</v>
      </c>
      <c r="E16" s="2">
        <v>1.8420000000000001</v>
      </c>
      <c r="F16" s="2">
        <v>1.7290000000000001</v>
      </c>
      <c r="G16" s="2">
        <f t="shared" si="2"/>
        <v>1.7855000000000001</v>
      </c>
      <c r="H16" s="2">
        <f>G16-G6</f>
        <v>1.6955</v>
      </c>
    </row>
    <row r="17" spans="1:8" x14ac:dyDescent="0.25">
      <c r="A17" s="2" t="s">
        <v>12</v>
      </c>
      <c r="B17" s="2">
        <f t="shared" si="0"/>
        <v>7.5000000000000622E-3</v>
      </c>
      <c r="C17" s="2"/>
      <c r="D17" s="2">
        <f t="shared" si="1"/>
        <v>176.77358490566036</v>
      </c>
      <c r="E17" s="2">
        <v>1.948</v>
      </c>
      <c r="F17" s="2">
        <v>1.9630000000000001</v>
      </c>
      <c r="G17" s="2">
        <f t="shared" si="2"/>
        <v>1.9555</v>
      </c>
      <c r="H17" s="2">
        <f>G17-G6</f>
        <v>1.8654999999999999</v>
      </c>
    </row>
    <row r="18" spans="1:8" x14ac:dyDescent="0.25">
      <c r="A18" s="2" t="s">
        <v>13</v>
      </c>
      <c r="B18" s="2">
        <f t="shared" si="0"/>
        <v>0.12749999999999995</v>
      </c>
      <c r="C18" s="2"/>
      <c r="D18" s="2">
        <f t="shared" si="1"/>
        <v>157.62264150943395</v>
      </c>
      <c r="E18" s="2">
        <v>1.625</v>
      </c>
      <c r="F18" s="2">
        <v>1.88</v>
      </c>
      <c r="G18" s="2">
        <f t="shared" si="2"/>
        <v>1.7524999999999999</v>
      </c>
      <c r="H18" s="2">
        <f>G18-G6</f>
        <v>1.6624999999999999</v>
      </c>
    </row>
    <row r="19" spans="1:8" x14ac:dyDescent="0.25">
      <c r="A19" s="2" t="s">
        <v>14</v>
      </c>
      <c r="B19" s="2">
        <f t="shared" si="0"/>
        <v>1.2000000000000011E-2</v>
      </c>
      <c r="C19" s="2"/>
      <c r="D19" s="2">
        <f t="shared" si="1"/>
        <v>185.97169811320754</v>
      </c>
      <c r="E19" s="2">
        <v>2.0649999999999999</v>
      </c>
      <c r="F19" s="2">
        <v>2.0409999999999999</v>
      </c>
      <c r="G19" s="2">
        <f t="shared" si="2"/>
        <v>2.0529999999999999</v>
      </c>
      <c r="H19" s="2">
        <f>G19-G6</f>
        <v>1.9629999999999999</v>
      </c>
    </row>
    <row r="20" spans="1:8" x14ac:dyDescent="0.25">
      <c r="A20" s="2" t="s">
        <v>15</v>
      </c>
      <c r="B20" s="2">
        <f t="shared" si="0"/>
        <v>0.121</v>
      </c>
      <c r="C20" s="2"/>
      <c r="D20" s="2">
        <f t="shared" si="1"/>
        <v>141.72641509433961</v>
      </c>
      <c r="E20" s="2">
        <v>1.7050000000000001</v>
      </c>
      <c r="F20" s="2">
        <v>1.4630000000000001</v>
      </c>
      <c r="G20" s="2">
        <f t="shared" si="2"/>
        <v>1.5840000000000001</v>
      </c>
      <c r="H20" s="2">
        <f>G20-G6</f>
        <v>1.494</v>
      </c>
    </row>
    <row r="21" spans="1:8" x14ac:dyDescent="0.25">
      <c r="A21" s="2" t="s">
        <v>16</v>
      </c>
      <c r="B21" s="2">
        <f t="shared" si="0"/>
        <v>0.10799999999999998</v>
      </c>
      <c r="C21" s="2"/>
      <c r="D21" s="2">
        <f t="shared" si="1"/>
        <v>136.63207547169807</v>
      </c>
      <c r="E21" s="2">
        <v>1.4219999999999999</v>
      </c>
      <c r="F21" s="2">
        <v>1.6379999999999999</v>
      </c>
      <c r="G21" s="2">
        <f t="shared" si="2"/>
        <v>1.5299999999999998</v>
      </c>
      <c r="H21" s="2">
        <f>G21-G6</f>
        <v>1.4399999999999997</v>
      </c>
    </row>
    <row r="22" spans="1:8" x14ac:dyDescent="0.25">
      <c r="A22" s="2" t="s">
        <v>17</v>
      </c>
      <c r="B22" s="2">
        <f t="shared" si="0"/>
        <v>2.6499999999999968E-2</v>
      </c>
      <c r="C22" s="2"/>
      <c r="D22" s="2">
        <f t="shared" si="1"/>
        <v>81.490566037735846</v>
      </c>
      <c r="E22" s="4">
        <v>0.97199999999999998</v>
      </c>
      <c r="F22" s="4">
        <v>0.91900000000000004</v>
      </c>
      <c r="G22" s="2">
        <f t="shared" si="2"/>
        <v>0.94550000000000001</v>
      </c>
      <c r="H22" s="2">
        <f>G22-G6</f>
        <v>0.85550000000000004</v>
      </c>
    </row>
    <row r="23" spans="1:8" x14ac:dyDescent="0.25">
      <c r="A23" s="2" t="s">
        <v>18</v>
      </c>
      <c r="B23" s="2">
        <f t="shared" si="0"/>
        <v>1.6000000000000014E-2</v>
      </c>
      <c r="C23" s="2"/>
      <c r="D23" s="2">
        <f t="shared" si="1"/>
        <v>85.688679245283012</v>
      </c>
      <c r="E23" s="4">
        <v>1.006</v>
      </c>
      <c r="F23" s="4">
        <v>0.97399999999999998</v>
      </c>
      <c r="G23" s="2">
        <f t="shared" si="2"/>
        <v>0.99</v>
      </c>
      <c r="H23" s="2">
        <f>G23-G6</f>
        <v>0.9</v>
      </c>
    </row>
    <row r="24" spans="1:8" x14ac:dyDescent="0.25">
      <c r="A24" s="2" t="s">
        <v>19</v>
      </c>
      <c r="B24" s="2">
        <f t="shared" si="0"/>
        <v>5.6499999999999995E-2</v>
      </c>
      <c r="C24" s="2"/>
      <c r="D24" s="2">
        <f t="shared" si="1"/>
        <v>96.113207547169807</v>
      </c>
      <c r="E24" s="4">
        <v>1.157</v>
      </c>
      <c r="F24" s="4">
        <v>1.044</v>
      </c>
      <c r="G24" s="2">
        <f t="shared" si="2"/>
        <v>1.1005</v>
      </c>
      <c r="H24" s="2">
        <f>G24-G6</f>
        <v>1.0105</v>
      </c>
    </row>
    <row r="25" spans="1:8" x14ac:dyDescent="0.25">
      <c r="A25" s="2" t="s">
        <v>20</v>
      </c>
      <c r="B25" s="2">
        <f t="shared" si="0"/>
        <v>5.5000000000000049E-3</v>
      </c>
      <c r="C25" s="2"/>
      <c r="D25" s="2">
        <f t="shared" si="1"/>
        <v>63.188679245283026</v>
      </c>
      <c r="E25" s="4">
        <v>0.746</v>
      </c>
      <c r="F25" s="4">
        <v>0.75700000000000001</v>
      </c>
      <c r="G25" s="2">
        <f t="shared" si="2"/>
        <v>0.75150000000000006</v>
      </c>
      <c r="H25" s="2">
        <f>G25-G6</f>
        <v>0.66150000000000009</v>
      </c>
    </row>
    <row r="26" spans="1:8" x14ac:dyDescent="0.25">
      <c r="A26" s="2" t="s">
        <v>21</v>
      </c>
      <c r="B26" s="2">
        <f t="shared" si="0"/>
        <v>4.7000000000000042E-2</v>
      </c>
      <c r="C26" s="2"/>
      <c r="D26" s="2">
        <f t="shared" si="1"/>
        <v>129.17924528301887</v>
      </c>
      <c r="E26" s="4">
        <v>1.4039999999999999</v>
      </c>
      <c r="F26" s="4">
        <v>1.498</v>
      </c>
      <c r="G26" s="2">
        <f t="shared" si="2"/>
        <v>1.4510000000000001</v>
      </c>
      <c r="H26" s="2">
        <f>G26-G6</f>
        <v>1.361</v>
      </c>
    </row>
    <row r="27" spans="1:8" x14ac:dyDescent="0.25">
      <c r="A27" s="2" t="s">
        <v>22</v>
      </c>
      <c r="B27" s="2">
        <f t="shared" si="0"/>
        <v>8.9999999999999525E-3</v>
      </c>
      <c r="C27" s="2"/>
      <c r="D27" s="2">
        <f t="shared" si="1"/>
        <v>69.745283018867923</v>
      </c>
      <c r="E27" s="4">
        <v>0.83</v>
      </c>
      <c r="F27" s="4">
        <v>0.81200000000000006</v>
      </c>
      <c r="G27" s="2">
        <f t="shared" si="2"/>
        <v>0.82099999999999995</v>
      </c>
      <c r="H27" s="2">
        <f>G27-G6</f>
        <v>0.73099999999999998</v>
      </c>
    </row>
    <row r="28" spans="1:8" x14ac:dyDescent="0.25">
      <c r="A28" s="2" t="s">
        <v>23</v>
      </c>
      <c r="B28" s="2">
        <f t="shared" si="0"/>
        <v>0.11300000000000013</v>
      </c>
      <c r="C28" s="2"/>
      <c r="D28" s="2">
        <f t="shared" si="1"/>
        <v>95.405660377358473</v>
      </c>
      <c r="E28" s="4">
        <v>0.98</v>
      </c>
      <c r="F28" s="4">
        <v>1.206</v>
      </c>
      <c r="G28" s="2">
        <f t="shared" si="2"/>
        <v>1.093</v>
      </c>
      <c r="H28" s="2">
        <f>G28-G6</f>
        <v>1.0029999999999999</v>
      </c>
    </row>
    <row r="29" spans="1:8" x14ac:dyDescent="0.25">
      <c r="A29" s="2" t="s">
        <v>24</v>
      </c>
      <c r="B29" s="2">
        <f t="shared" si="0"/>
        <v>4.1499999999999981E-2</v>
      </c>
      <c r="C29" s="2"/>
      <c r="D29" s="2">
        <f t="shared" si="1"/>
        <v>78.094339622641513</v>
      </c>
      <c r="E29" s="4">
        <v>0.86799999999999999</v>
      </c>
      <c r="F29" s="4">
        <v>0.95099999999999996</v>
      </c>
      <c r="G29" s="2">
        <f t="shared" si="2"/>
        <v>0.90949999999999998</v>
      </c>
      <c r="H29" s="2">
        <f>G29-G6</f>
        <v>0.81950000000000001</v>
      </c>
    </row>
    <row r="33" spans="1:4" x14ac:dyDescent="0.25">
      <c r="A33" s="2"/>
      <c r="B33" s="2" t="s">
        <v>6</v>
      </c>
      <c r="C33" s="2" t="s">
        <v>7</v>
      </c>
      <c r="D33" s="2" t="s">
        <v>8</v>
      </c>
    </row>
    <row r="34" spans="1:4" x14ac:dyDescent="0.25">
      <c r="A34" s="2" t="s">
        <v>9</v>
      </c>
      <c r="B34" s="2">
        <v>35.25</v>
      </c>
      <c r="C34" s="2">
        <f>B34*1000</f>
        <v>35250</v>
      </c>
      <c r="D34" s="2">
        <f>D14/C34</f>
        <v>4.4033186136758998E-3</v>
      </c>
    </row>
    <row r="35" spans="1:4" x14ac:dyDescent="0.25">
      <c r="A35" s="2" t="s">
        <v>10</v>
      </c>
      <c r="B35" s="2">
        <v>31.583333333333336</v>
      </c>
      <c r="C35" s="2">
        <f t="shared" ref="C35:C49" si="3">B35*1000</f>
        <v>31583.333333333336</v>
      </c>
      <c r="D35" s="2">
        <f>D15/C35</f>
        <v>5.2849106387215612E-3</v>
      </c>
    </row>
    <row r="36" spans="1:4" x14ac:dyDescent="0.25">
      <c r="A36" s="2" t="s">
        <v>11</v>
      </c>
      <c r="B36" s="2">
        <v>26.027777777777779</v>
      </c>
      <c r="C36" s="2">
        <f t="shared" si="3"/>
        <v>26027.777777777777</v>
      </c>
      <c r="D36" s="2">
        <f>D16/C36</f>
        <v>6.1755502305632188E-3</v>
      </c>
    </row>
    <row r="37" spans="1:4" x14ac:dyDescent="0.25">
      <c r="A37" s="2" t="s">
        <v>12</v>
      </c>
      <c r="B37" s="2">
        <v>37.416666666666671</v>
      </c>
      <c r="C37" s="2">
        <f t="shared" si="3"/>
        <v>37416.666666666672</v>
      </c>
      <c r="D37" s="2">
        <f>D17/C37</f>
        <v>4.7244610665209885E-3</v>
      </c>
    </row>
    <row r="38" spans="1:4" x14ac:dyDescent="0.25">
      <c r="A38" s="2" t="s">
        <v>13</v>
      </c>
      <c r="B38" s="2">
        <v>42.694444444444443</v>
      </c>
      <c r="C38" s="2">
        <f t="shared" si="3"/>
        <v>42694.444444444445</v>
      </c>
      <c r="D38" s="2">
        <f>D18/C38</f>
        <v>3.6918770945605869E-3</v>
      </c>
    </row>
    <row r="39" spans="1:4" x14ac:dyDescent="0.25">
      <c r="A39" s="2" t="s">
        <v>14</v>
      </c>
      <c r="B39" s="2">
        <v>34.777777777777786</v>
      </c>
      <c r="C39" s="2">
        <f t="shared" si="3"/>
        <v>34777.777777777788</v>
      </c>
      <c r="D39" s="2">
        <f>D19/C39</f>
        <v>5.3474290192296083E-3</v>
      </c>
    </row>
    <row r="40" spans="1:4" x14ac:dyDescent="0.25">
      <c r="A40" s="2" t="s">
        <v>15</v>
      </c>
      <c r="B40" s="2">
        <v>27.555555555555557</v>
      </c>
      <c r="C40" s="2">
        <f t="shared" si="3"/>
        <v>27555.555555555558</v>
      </c>
      <c r="D40" s="2">
        <f>D20/C40</f>
        <v>5.1432973219720018E-3</v>
      </c>
    </row>
    <row r="41" spans="1:4" x14ac:dyDescent="0.25">
      <c r="A41" s="2" t="s">
        <v>16</v>
      </c>
      <c r="B41" s="2">
        <v>31.027777777777775</v>
      </c>
      <c r="C41" s="2">
        <f t="shared" si="3"/>
        <v>31027.777777777774</v>
      </c>
      <c r="D41" s="2">
        <f>D21/C41</f>
        <v>4.4035404807351219E-3</v>
      </c>
    </row>
    <row r="42" spans="1:4" x14ac:dyDescent="0.25">
      <c r="A42" s="2" t="s">
        <v>17</v>
      </c>
      <c r="B42" s="2">
        <v>31.305555555555554</v>
      </c>
      <c r="C42" s="2">
        <f t="shared" si="3"/>
        <v>31305.555555555555</v>
      </c>
      <c r="D42" s="2">
        <f>D22/C42</f>
        <v>2.6030704324387669E-3</v>
      </c>
    </row>
    <row r="43" spans="1:4" x14ac:dyDescent="0.25">
      <c r="A43" s="2" t="s">
        <v>18</v>
      </c>
      <c r="B43" s="2">
        <v>42.416666666666671</v>
      </c>
      <c r="C43" s="2">
        <f t="shared" si="3"/>
        <v>42416.666666666672</v>
      </c>
      <c r="D43" s="2">
        <f>D23/C43</f>
        <v>2.0201653260184596E-3</v>
      </c>
    </row>
    <row r="44" spans="1:4" x14ac:dyDescent="0.25">
      <c r="A44" s="2" t="s">
        <v>19</v>
      </c>
      <c r="B44" s="2">
        <v>32</v>
      </c>
      <c r="C44" s="2">
        <f t="shared" si="3"/>
        <v>32000</v>
      </c>
      <c r="D44" s="2">
        <f>D24/C44</f>
        <v>3.0035377358490563E-3</v>
      </c>
    </row>
    <row r="45" spans="1:4" x14ac:dyDescent="0.25">
      <c r="A45" s="2" t="s">
        <v>20</v>
      </c>
      <c r="B45" s="2">
        <v>34.083333333333329</v>
      </c>
      <c r="C45" s="2">
        <f t="shared" si="3"/>
        <v>34083.333333333328</v>
      </c>
      <c r="D45" s="2">
        <f>D25/C45</f>
        <v>1.8539465793237077E-3</v>
      </c>
    </row>
    <row r="46" spans="1:4" x14ac:dyDescent="0.25">
      <c r="A46" s="2" t="s">
        <v>21</v>
      </c>
      <c r="B46" s="2">
        <v>32.972222222222221</v>
      </c>
      <c r="C46" s="2">
        <f t="shared" si="3"/>
        <v>32972.222222222219</v>
      </c>
      <c r="D46" s="2">
        <f>D26/C46</f>
        <v>3.9178204129643466E-3</v>
      </c>
    </row>
    <row r="47" spans="1:4" x14ac:dyDescent="0.25">
      <c r="A47" s="2" t="s">
        <v>22</v>
      </c>
      <c r="B47" s="2">
        <v>30.194444444444446</v>
      </c>
      <c r="C47" s="2">
        <f t="shared" si="3"/>
        <v>30194.444444444445</v>
      </c>
      <c r="D47" s="2">
        <f>D27/C47</f>
        <v>2.3098713787297566E-3</v>
      </c>
    </row>
    <row r="48" spans="1:4" x14ac:dyDescent="0.25">
      <c r="A48" s="2" t="s">
        <v>23</v>
      </c>
      <c r="B48" s="2">
        <v>36.583333333333343</v>
      </c>
      <c r="C48" s="2">
        <f t="shared" si="3"/>
        <v>36583.333333333343</v>
      </c>
      <c r="D48" s="2">
        <f>D28/C48</f>
        <v>2.6078996002922581E-3</v>
      </c>
    </row>
    <row r="49" spans="1:4" x14ac:dyDescent="0.25">
      <c r="A49" s="2" t="s">
        <v>24</v>
      </c>
      <c r="B49" s="2">
        <v>27.555555555555557</v>
      </c>
      <c r="C49" s="2">
        <f t="shared" si="3"/>
        <v>27555.555555555558</v>
      </c>
      <c r="D49" s="2">
        <f>D29/C49</f>
        <v>2.8340687766281189E-3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GOMEZ GIRO</dc:creator>
  <cp:lastModifiedBy>Gemma GOMEZ GIRO</cp:lastModifiedBy>
  <dcterms:created xsi:type="dcterms:W3CDTF">2018-05-06T14:42:01Z</dcterms:created>
  <dcterms:modified xsi:type="dcterms:W3CDTF">2019-01-19T19:36:16Z</dcterms:modified>
</cp:coreProperties>
</file>