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lexandre Baron\09- Miro1 Axel\"/>
    </mc:Choice>
  </mc:AlternateContent>
  <xr:revisionPtr revIDLastSave="0" documentId="13_ncr:1_{8C64CE3B-90BD-4B17-AE01-8BDB6F9DB5A4}" xr6:coauthVersionLast="47" xr6:coauthVersionMax="47" xr10:uidLastSave="{00000000-0000-0000-0000-000000000000}"/>
  <bookViews>
    <workbookView xWindow="1068" yWindow="-108" windowWidth="22080" windowHeight="13176" activeTab="1" xr2:uid="{C7396462-B713-4F11-8542-4B0E625DBCB3}"/>
  </bookViews>
  <sheets>
    <sheet name="Magellan Pro Sheet 1" sheetId="1" r:id="rId1"/>
    <sheet name="Protein Quantifi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F23" i="2" l="1"/>
  <c r="G14" i="2"/>
  <c r="G13" i="2"/>
  <c r="E14" i="2"/>
  <c r="E13" i="2"/>
  <c r="F13" i="2" s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F31" i="2"/>
  <c r="G31" i="2" s="1"/>
  <c r="E3" i="2"/>
  <c r="E11" i="2"/>
  <c r="F32" i="2"/>
  <c r="E10" i="2"/>
  <c r="E9" i="2"/>
  <c r="E8" i="2"/>
  <c r="E7" i="2"/>
  <c r="E6" i="2"/>
  <c r="E5" i="2"/>
  <c r="E4" i="2"/>
  <c r="F10" i="2" l="1"/>
  <c r="F11" i="2"/>
  <c r="F6" i="2"/>
  <c r="F7" i="2"/>
  <c r="F8" i="2"/>
  <c r="F4" i="2"/>
  <c r="F9" i="2"/>
  <c r="F5" i="2"/>
  <c r="F15" i="2"/>
  <c r="G15" i="2" s="1"/>
  <c r="H15" i="2" s="1"/>
  <c r="F19" i="2"/>
  <c r="G19" i="2" s="1"/>
  <c r="H19" i="2" s="1"/>
  <c r="G23" i="2"/>
  <c r="H23" i="2" s="1"/>
  <c r="F27" i="2"/>
  <c r="G27" i="2" s="1"/>
  <c r="H27" i="2" s="1"/>
  <c r="H31" i="2"/>
  <c r="F16" i="2"/>
  <c r="G16" i="2" s="1"/>
  <c r="H16" i="2" s="1"/>
  <c r="F20" i="2"/>
  <c r="G20" i="2" s="1"/>
  <c r="H20" i="2" s="1"/>
  <c r="F24" i="2"/>
  <c r="G24" i="2" s="1"/>
  <c r="H24" i="2" s="1"/>
  <c r="F28" i="2"/>
  <c r="G28" i="2" s="1"/>
  <c r="H28" i="2" s="1"/>
  <c r="G32" i="2"/>
  <c r="H32" i="2" s="1"/>
  <c r="F3" i="2"/>
  <c r="F17" i="2"/>
  <c r="G17" i="2" s="1"/>
  <c r="H17" i="2" s="1"/>
  <c r="F25" i="2"/>
  <c r="G25" i="2" s="1"/>
  <c r="H25" i="2" s="1"/>
  <c r="F14" i="2"/>
  <c r="H14" i="2" s="1"/>
  <c r="F18" i="2"/>
  <c r="G18" i="2" s="1"/>
  <c r="H18" i="2" s="1"/>
  <c r="F22" i="2"/>
  <c r="G22" i="2" s="1"/>
  <c r="H22" i="2" s="1"/>
  <c r="F26" i="2"/>
  <c r="G26" i="2" s="1"/>
  <c r="H26" i="2" s="1"/>
  <c r="F30" i="2"/>
  <c r="G30" i="2" s="1"/>
  <c r="H30" i="2" s="1"/>
  <c r="F21" i="2"/>
  <c r="G21" i="2" s="1"/>
  <c r="H21" i="2" s="1"/>
  <c r="F29" i="2"/>
  <c r="G29" i="2" s="1"/>
  <c r="H29" i="2" s="1"/>
</calcChain>
</file>

<file path=xl/sharedStrings.xml><?xml version="1.0" encoding="utf-8"?>
<sst xmlns="http://schemas.openxmlformats.org/spreadsheetml/2006/main" count="31" uniqueCount="22">
  <si>
    <t>Standard BSA</t>
  </si>
  <si>
    <t>Sample</t>
  </si>
  <si>
    <t>A1</t>
  </si>
  <si>
    <t>A2</t>
  </si>
  <si>
    <t>A3</t>
  </si>
  <si>
    <t>Mean</t>
  </si>
  <si>
    <t xml:space="preserve">Normalized </t>
  </si>
  <si>
    <t>Protein concentration</t>
  </si>
  <si>
    <t>a</t>
  </si>
  <si>
    <t>b</t>
  </si>
  <si>
    <t>r</t>
  </si>
  <si>
    <r>
      <t>r</t>
    </r>
    <r>
      <rPr>
        <b/>
        <vertAlign val="superscript"/>
        <sz val="7"/>
        <rFont val="Cambria"/>
        <family val="1"/>
      </rPr>
      <t>2</t>
    </r>
  </si>
  <si>
    <t>Dilution</t>
  </si>
  <si>
    <t>c</t>
  </si>
  <si>
    <t>d</t>
  </si>
  <si>
    <t>e</t>
  </si>
  <si>
    <t>f</t>
  </si>
  <si>
    <t>g</t>
  </si>
  <si>
    <t>h</t>
  </si>
  <si>
    <t>i</t>
  </si>
  <si>
    <t>dilution 1/2</t>
  </si>
  <si>
    <t>no dilution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</si>
</sst>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color rgb="FFFF0000"/>
      <name val="Calibri"/>
      <family val="2"/>
      <scheme val="minor"/>
    </font>
    <font>
      <sz val="7"/>
      <name val="Cambria"/>
      <family val="1"/>
    </font>
    <font>
      <b/>
      <sz val="9"/>
      <color rgb="FFFFFFFF"/>
      <name val="Calibri"/>
      <family val="2"/>
      <scheme val="minor"/>
    </font>
    <font>
      <sz val="10"/>
      <name val="Arial"/>
      <family val="2"/>
    </font>
    <font>
      <b/>
      <sz val="9"/>
      <color rgb="FF05295A"/>
      <name val="Calibri"/>
      <family val="2"/>
      <scheme val="minor"/>
    </font>
    <font>
      <sz val="9"/>
      <color rgb="FF05295A"/>
      <name val="Calibri"/>
      <family val="2"/>
      <scheme val="minor"/>
    </font>
    <font>
      <b/>
      <sz val="7"/>
      <name val="Cambria"/>
      <family val="1"/>
    </font>
    <font>
      <b/>
      <vertAlign val="superscript"/>
      <sz val="7"/>
      <name val="Cambria"/>
      <family val="1"/>
    </font>
    <font>
      <b/>
      <sz val="7"/>
      <color rgb="FFFF000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73779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6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2"/>
    <xf numFmtId="0" fontId="4" fillId="0" borderId="0" xfId="2" applyFont="1"/>
    <xf numFmtId="0" fontId="5" fillId="3" borderId="2" xfId="2" applyFont="1" applyFill="1" applyBorder="1" applyAlignment="1">
      <alignment horizontal="center"/>
    </xf>
    <xf numFmtId="0" fontId="7" fillId="2" borderId="2" xfId="3" applyFont="1" applyBorder="1" applyAlignment="1">
      <alignment horizontal="center"/>
    </xf>
    <xf numFmtId="164" fontId="8" fillId="2" borderId="2" xfId="3" applyNumberFormat="1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164" fontId="4" fillId="4" borderId="4" xfId="2" applyNumberFormat="1" applyFont="1" applyFill="1" applyBorder="1" applyAlignment="1">
      <alignment horizontal="center"/>
    </xf>
    <xf numFmtId="0" fontId="9" fillId="0" borderId="5" xfId="2" applyFont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0" fontId="9" fillId="0" borderId="7" xfId="2" applyFont="1" applyBorder="1" applyAlignment="1">
      <alignment horizontal="center"/>
    </xf>
    <xf numFmtId="164" fontId="4" fillId="4" borderId="8" xfId="2" applyNumberFormat="1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6" fillId="0" borderId="0" xfId="2" applyFont="1"/>
    <xf numFmtId="1" fontId="11" fillId="0" borderId="10" xfId="1" applyNumberFormat="1" applyFont="1" applyFill="1" applyBorder="1" applyAlignment="1">
      <alignment horizontal="center"/>
    </xf>
    <xf numFmtId="164" fontId="12" fillId="5" borderId="11" xfId="3" applyNumberFormat="1" applyFont="1" applyFill="1" applyBorder="1" applyAlignment="1">
      <alignment horizontal="center"/>
    </xf>
    <xf numFmtId="1" fontId="11" fillId="0" borderId="12" xfId="1" applyNumberFormat="1" applyFont="1" applyFill="1" applyBorder="1" applyAlignment="1">
      <alignment horizontal="center"/>
    </xf>
    <xf numFmtId="164" fontId="12" fillId="5" borderId="2" xfId="3" applyNumberFormat="1" applyFont="1" applyFill="1" applyBorder="1" applyAlignment="1">
      <alignment horizontal="center"/>
    </xf>
    <xf numFmtId="0" fontId="0" fillId="0" borderId="13" xfId="0" applyBorder="1"/>
    <xf numFmtId="164" fontId="12" fillId="5" borderId="14" xfId="3" applyNumberFormat="1" applyFont="1" applyFill="1" applyBorder="1" applyAlignment="1">
      <alignment horizontal="center"/>
    </xf>
    <xf numFmtId="164" fontId="12" fillId="5" borderId="15" xfId="3" applyNumberFormat="1" applyFont="1" applyFill="1" applyBorder="1" applyAlignment="1">
      <alignment horizontal="center"/>
    </xf>
    <xf numFmtId="1" fontId="11" fillId="0" borderId="2" xfId="1" applyNumberFormat="1" applyFont="1" applyFill="1" applyBorder="1" applyAlignment="1">
      <alignment horizontal="center"/>
    </xf>
    <xf numFmtId="1" fontId="11" fillId="0" borderId="15" xfId="1" applyNumberFormat="1" applyFont="1" applyFill="1" applyBorder="1" applyAlignment="1">
      <alignment horizontal="center"/>
    </xf>
    <xf numFmtId="1" fontId="11" fillId="0" borderId="14" xfId="1" applyNumberFormat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2" fontId="12" fillId="5" borderId="2" xfId="3" applyNumberFormat="1" applyFont="1" applyFill="1" applyBorder="1" applyAlignment="1">
      <alignment horizontal="center"/>
    </xf>
    <xf numFmtId="2" fontId="12" fillId="5" borderId="15" xfId="3" applyNumberFormat="1" applyFont="1" applyFill="1" applyBorder="1" applyAlignment="1">
      <alignment horizontal="center"/>
    </xf>
    <xf numFmtId="2" fontId="12" fillId="5" borderId="14" xfId="3" applyNumberFormat="1" applyFont="1" applyFill="1" applyBorder="1" applyAlignment="1">
      <alignment horizontal="center"/>
    </xf>
    <xf numFmtId="2" fontId="12" fillId="5" borderId="9" xfId="3" applyNumberFormat="1" applyFont="1" applyFill="1" applyBorder="1" applyAlignment="1">
      <alignment horizontal="center"/>
    </xf>
    <xf numFmtId="165" fontId="2" fillId="0" borderId="0" xfId="2" applyNumberFormat="1" applyAlignment="1">
      <alignment horizontal="center"/>
    </xf>
    <xf numFmtId="165" fontId="0" fillId="0" borderId="0" xfId="0" applyNumberFormat="1" applyAlignment="1">
      <alignment horizontal="center"/>
    </xf>
    <xf numFmtId="9" fontId="2" fillId="0" borderId="0" xfId="4" applyFont="1"/>
    <xf numFmtId="9" fontId="2" fillId="0" borderId="0" xfId="2" applyNumberFormat="1"/>
    <xf numFmtId="0" fontId="3" fillId="0" borderId="2" xfId="2" applyFont="1" applyBorder="1" applyAlignment="1">
      <alignment horizontal="center"/>
    </xf>
  </cellXfs>
  <cellStyles count="5">
    <cellStyle name="Normal" xfId="0" builtinId="0"/>
    <cellStyle name="Normal 2 2" xfId="2" xr:uid="{CF0950D8-4BAD-40AC-A412-02B638C79CE1}"/>
    <cellStyle name="Note" xfId="1" builtinId="10"/>
    <cellStyle name="Note 2" xfId="3" xr:uid="{B44B6C69-5EC1-454C-B59F-35A28F9A5D54}"/>
    <cellStyle name="Per 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17024450891007045"/>
                  <c:y val="-4.098409385573791E-2"/>
                </c:manualLayout>
              </c:layout>
              <c:numFmt formatCode="General" sourceLinked="0"/>
            </c:trendlineLbl>
          </c:trendline>
          <c:xVal>
            <c:numRef>
              <c:f>'Protein Quantification'!$G$3:$G$10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0.75</c:v>
                </c:pt>
                <c:pt idx="6">
                  <c:v>1</c:v>
                </c:pt>
                <c:pt idx="7">
                  <c:v>1.5</c:v>
                </c:pt>
              </c:numCache>
            </c:numRef>
          </c:xVal>
          <c:yVal>
            <c:numRef>
              <c:f>'Protein Quantification'!$F$3:$F$10</c:f>
              <c:numCache>
                <c:formatCode>0.000</c:formatCode>
                <c:ptCount val="8"/>
                <c:pt idx="0">
                  <c:v>0</c:v>
                </c:pt>
                <c:pt idx="1">
                  <c:v>3.9999999999999897E-3</c:v>
                </c:pt>
                <c:pt idx="2">
                  <c:v>3.1549999999999981E-2</c:v>
                </c:pt>
                <c:pt idx="3">
                  <c:v>6.8050000000000013E-2</c:v>
                </c:pt>
                <c:pt idx="4">
                  <c:v>0.13279999999999997</c:v>
                </c:pt>
                <c:pt idx="5">
                  <c:v>0.20365</c:v>
                </c:pt>
                <c:pt idx="6">
                  <c:v>0.25030000000000002</c:v>
                </c:pt>
                <c:pt idx="7">
                  <c:v>0.36835000000000001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EF-44DC-8F41-4CE32122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938048"/>
        <c:axId val="146938608"/>
      </c:scatterChart>
      <c:valAx>
        <c:axId val="1469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938608"/>
        <c:crosses val="autoZero"/>
        <c:crossBetween val="midCat"/>
      </c:valAx>
      <c:valAx>
        <c:axId val="146938608"/>
        <c:scaling>
          <c:orientation val="minMax"/>
        </c:scaling>
        <c:delete val="0"/>
        <c:axPos val="l"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46938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6</xdr:row>
      <xdr:rowOff>83820</xdr:rowOff>
    </xdr:from>
    <xdr:to>
      <xdr:col>17</xdr:col>
      <xdr:colOff>287655</xdr:colOff>
      <xdr:row>14</xdr:row>
      <xdr:rowOff>121920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A85D604-D211-4FC1-862A-ED7C16299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FDB9-6AB8-4A5B-B700-60A58C40EC24}">
  <dimension ref="A1:L8"/>
  <sheetViews>
    <sheetView workbookViewId="0">
      <selection activeCell="A6" sqref="A6:J8"/>
    </sheetView>
  </sheetViews>
  <sheetFormatPr defaultRowHeight="14.4" x14ac:dyDescent="0.3"/>
  <sheetData>
    <row r="1" spans="1:12" x14ac:dyDescent="0.3">
      <c r="A1">
        <v>9.4100000000000003E-2</v>
      </c>
      <c r="B1">
        <v>9.4799999999999995E-2</v>
      </c>
      <c r="C1">
        <v>0.1245</v>
      </c>
      <c r="D1">
        <v>0.1628</v>
      </c>
      <c r="E1">
        <v>0.22309999999999999</v>
      </c>
      <c r="F1">
        <v>0.30030000000000001</v>
      </c>
      <c r="G1">
        <v>0.34820000000000001</v>
      </c>
      <c r="H1">
        <v>0.47349999999999998</v>
      </c>
      <c r="I1">
        <v>0.59619999999999995</v>
      </c>
      <c r="J1">
        <v>9.8299999999999998E-2</v>
      </c>
      <c r="K1">
        <v>4.5999999999999999E-2</v>
      </c>
      <c r="L1">
        <v>4.6399999999999997E-2</v>
      </c>
    </row>
    <row r="2" spans="1:12" x14ac:dyDescent="0.3">
      <c r="A2">
        <v>9.8100000000000007E-2</v>
      </c>
      <c r="B2">
        <v>0.10539999999999999</v>
      </c>
      <c r="C2">
        <v>0.1308</v>
      </c>
      <c r="D2">
        <v>0.16550000000000001</v>
      </c>
      <c r="E2">
        <v>0.23469999999999999</v>
      </c>
      <c r="F2">
        <v>0.29920000000000002</v>
      </c>
      <c r="G2">
        <v>0.34460000000000002</v>
      </c>
      <c r="H2">
        <v>0.45540000000000003</v>
      </c>
      <c r="I2">
        <v>0.56289999999999996</v>
      </c>
      <c r="J2">
        <v>0.1017</v>
      </c>
      <c r="K2">
        <v>4.7E-2</v>
      </c>
      <c r="L2">
        <v>4.6600000000000003E-2</v>
      </c>
    </row>
    <row r="3" spans="1:12" x14ac:dyDescent="0.3">
      <c r="A3">
        <v>0.89610000000000001</v>
      </c>
      <c r="B3">
        <v>0.68540000000000001</v>
      </c>
      <c r="C3">
        <v>0.90090000000000003</v>
      </c>
      <c r="D3">
        <v>0.52339999999999998</v>
      </c>
      <c r="E3">
        <v>0.60850000000000004</v>
      </c>
      <c r="F3">
        <v>0.63060000000000005</v>
      </c>
      <c r="G3">
        <v>0.77859999999999996</v>
      </c>
      <c r="H3">
        <v>0.80220000000000002</v>
      </c>
      <c r="I3">
        <v>0.48780000000000001</v>
      </c>
      <c r="J3">
        <v>0.65200000000000002</v>
      </c>
      <c r="K3">
        <v>4.6600000000000003E-2</v>
      </c>
      <c r="L3">
        <v>4.7300000000000002E-2</v>
      </c>
    </row>
    <row r="4" spans="1:12" x14ac:dyDescent="0.3">
      <c r="A4">
        <v>0.90410000000000001</v>
      </c>
      <c r="B4">
        <v>0.75870000000000004</v>
      </c>
      <c r="C4">
        <v>0.9012</v>
      </c>
      <c r="D4">
        <v>0.50429999999999997</v>
      </c>
      <c r="E4">
        <v>0.62080000000000002</v>
      </c>
      <c r="F4">
        <v>0.61180000000000001</v>
      </c>
      <c r="G4">
        <v>0.77310000000000001</v>
      </c>
      <c r="H4">
        <v>0.86260000000000003</v>
      </c>
      <c r="I4">
        <v>0.47420000000000001</v>
      </c>
      <c r="J4">
        <v>0.67969999999999997</v>
      </c>
      <c r="K4">
        <v>4.6600000000000003E-2</v>
      </c>
      <c r="L4">
        <v>4.6600000000000003E-2</v>
      </c>
    </row>
    <row r="5" spans="1:12" x14ac:dyDescent="0.3">
      <c r="A5">
        <v>0.97060000000000002</v>
      </c>
      <c r="B5">
        <v>0.75529999999999997</v>
      </c>
      <c r="C5">
        <v>0.86870000000000003</v>
      </c>
      <c r="D5">
        <v>0.49099999999999999</v>
      </c>
      <c r="E5">
        <v>0.58909999999999996</v>
      </c>
      <c r="F5">
        <v>0.61870000000000003</v>
      </c>
      <c r="G5">
        <v>0.72889999999999999</v>
      </c>
      <c r="H5">
        <v>0.80659999999999998</v>
      </c>
      <c r="I5">
        <v>0.47510000000000002</v>
      </c>
      <c r="J5">
        <v>0.66990000000000005</v>
      </c>
      <c r="K5">
        <v>4.6899999999999997E-2</v>
      </c>
      <c r="L5">
        <v>4.5900000000000003E-2</v>
      </c>
    </row>
    <row r="6" spans="1:12" x14ac:dyDescent="0.3">
      <c r="A6">
        <v>1.0660000000000001</v>
      </c>
      <c r="B6">
        <v>1.1843999999999999</v>
      </c>
      <c r="C6">
        <v>0.6946</v>
      </c>
      <c r="D6">
        <v>0.62480000000000002</v>
      </c>
      <c r="E6">
        <v>0.71679999999999999</v>
      </c>
      <c r="F6">
        <v>0.78739999999999999</v>
      </c>
      <c r="G6">
        <v>0.74680000000000002</v>
      </c>
      <c r="H6">
        <v>0.73570000000000002</v>
      </c>
      <c r="I6">
        <v>0.83699999999999997</v>
      </c>
      <c r="J6">
        <v>0.66890000000000005</v>
      </c>
      <c r="K6">
        <v>4.6300000000000001E-2</v>
      </c>
      <c r="L6">
        <v>4.5900000000000003E-2</v>
      </c>
    </row>
    <row r="7" spans="1:12" x14ac:dyDescent="0.3">
      <c r="A7">
        <v>1.0652999999999999</v>
      </c>
      <c r="B7">
        <v>1.3486</v>
      </c>
      <c r="C7">
        <v>0.67810000000000004</v>
      </c>
      <c r="D7">
        <v>0.64470000000000005</v>
      </c>
      <c r="E7">
        <v>0.8397</v>
      </c>
      <c r="F7">
        <v>0.78269999999999995</v>
      </c>
      <c r="G7">
        <v>0.87770000000000004</v>
      </c>
      <c r="H7">
        <v>0.75380000000000003</v>
      </c>
      <c r="I7">
        <v>0.9052</v>
      </c>
      <c r="J7">
        <v>0.6946</v>
      </c>
      <c r="K7">
        <v>4.5699999999999998E-2</v>
      </c>
      <c r="L7">
        <v>4.6399999999999997E-2</v>
      </c>
    </row>
    <row r="8" spans="1:12" x14ac:dyDescent="0.3">
      <c r="A8">
        <v>1.1850000000000001</v>
      </c>
      <c r="B8">
        <v>1.1586000000000001</v>
      </c>
      <c r="C8">
        <v>0.6855</v>
      </c>
      <c r="D8">
        <v>0.66869999999999996</v>
      </c>
      <c r="E8">
        <v>0.76229999999999998</v>
      </c>
      <c r="F8">
        <v>0.89029999999999998</v>
      </c>
      <c r="G8">
        <v>0.79410000000000003</v>
      </c>
      <c r="H8">
        <v>0.86429999999999996</v>
      </c>
      <c r="I8">
        <v>0.82410000000000005</v>
      </c>
      <c r="J8">
        <v>0.74199999999999999</v>
      </c>
      <c r="K8">
        <v>4.7699999999999999E-2</v>
      </c>
      <c r="L8">
        <v>4.6899999999999997E-2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E76A-8728-44F5-B39D-164CEB6E58FA}">
  <dimension ref="A1:U33"/>
  <sheetViews>
    <sheetView tabSelected="1" zoomScaleNormal="100" zoomScalePageLayoutView="200" workbookViewId="0">
      <selection activeCell="I12" sqref="I12"/>
    </sheetView>
  </sheetViews>
  <sheetFormatPr defaultColWidth="10.88671875" defaultRowHeight="13.2" x14ac:dyDescent="0.25"/>
  <cols>
    <col min="1" max="1" width="30.6640625" style="1" customWidth="1"/>
    <col min="2" max="3" width="8.33203125" style="1" customWidth="1"/>
    <col min="4" max="4" width="8.109375" style="1" customWidth="1"/>
    <col min="5" max="5" width="7.5546875" style="1" customWidth="1"/>
    <col min="6" max="6" width="8" style="1" customWidth="1"/>
    <col min="7" max="7" width="15.88671875" style="1" bestFit="1" customWidth="1"/>
    <col min="8" max="8" width="16.109375" style="1" bestFit="1" customWidth="1"/>
    <col min="9" max="16384" width="10.88671875" style="1"/>
  </cols>
  <sheetData>
    <row r="1" spans="1:14" ht="15.6" x14ac:dyDescent="0.3">
      <c r="A1" s="35" t="s">
        <v>0</v>
      </c>
      <c r="B1" s="35"/>
      <c r="C1" s="35"/>
      <c r="D1" s="35"/>
      <c r="E1" s="35"/>
      <c r="F1" s="35"/>
      <c r="G1" s="35"/>
      <c r="I1" s="2"/>
      <c r="L1" s="2"/>
      <c r="M1" s="2"/>
      <c r="N1" s="2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I2" s="2"/>
      <c r="L2" s="2"/>
      <c r="M2" s="2"/>
      <c r="N2" s="2"/>
    </row>
    <row r="3" spans="1:14" ht="14.4" x14ac:dyDescent="0.3">
      <c r="A3" s="4" t="s">
        <v>8</v>
      </c>
      <c r="B3">
        <v>9.4100000000000003E-2</v>
      </c>
      <c r="C3">
        <v>9.8100000000000007E-2</v>
      </c>
      <c r="D3"/>
      <c r="E3" s="5">
        <f t="shared" ref="E3:E11" si="0">AVERAGE(B3:D3)</f>
        <v>9.6100000000000005E-2</v>
      </c>
      <c r="F3" s="5">
        <f t="shared" ref="F3:F9" si="1">E3-$E$3</f>
        <v>0</v>
      </c>
      <c r="G3" s="4">
        <v>0</v>
      </c>
      <c r="I3" s="2"/>
      <c r="L3" s="2"/>
      <c r="M3" s="2"/>
      <c r="N3" s="2"/>
    </row>
    <row r="4" spans="1:14" ht="15" thickBot="1" x14ac:dyDescent="0.35">
      <c r="A4" s="4" t="s">
        <v>9</v>
      </c>
      <c r="B4">
        <v>9.4799999999999995E-2</v>
      </c>
      <c r="C4">
        <v>0.10539999999999999</v>
      </c>
      <c r="D4"/>
      <c r="E4" s="5">
        <f t="shared" si="0"/>
        <v>0.10009999999999999</v>
      </c>
      <c r="F4" s="5">
        <f t="shared" si="1"/>
        <v>3.9999999999999897E-3</v>
      </c>
      <c r="G4" s="4">
        <v>2.5000000000000001E-2</v>
      </c>
      <c r="I4" s="2"/>
      <c r="L4" s="2"/>
      <c r="M4" s="2"/>
      <c r="N4" s="2"/>
    </row>
    <row r="5" spans="1:14" ht="15" thickTop="1" x14ac:dyDescent="0.3">
      <c r="A5" s="4" t="s">
        <v>13</v>
      </c>
      <c r="B5">
        <v>0.1245</v>
      </c>
      <c r="C5">
        <v>0.1308</v>
      </c>
      <c r="D5"/>
      <c r="E5" s="5">
        <f t="shared" si="0"/>
        <v>0.12764999999999999</v>
      </c>
      <c r="F5" s="5">
        <f t="shared" si="1"/>
        <v>3.1549999999999981E-2</v>
      </c>
      <c r="G5" s="4">
        <v>0.125</v>
      </c>
      <c r="I5" s="2"/>
      <c r="K5" s="6" t="s">
        <v>8</v>
      </c>
      <c r="L5" s="7">
        <v>0.24829999999999999</v>
      </c>
      <c r="M5" s="2"/>
      <c r="N5" s="2"/>
    </row>
    <row r="6" spans="1:14" ht="14.4" x14ac:dyDescent="0.3">
      <c r="A6" s="4" t="s">
        <v>14</v>
      </c>
      <c r="B6">
        <v>0.1628</v>
      </c>
      <c r="C6">
        <v>0.16550000000000001</v>
      </c>
      <c r="D6"/>
      <c r="E6" s="5">
        <f t="shared" si="0"/>
        <v>0.16415000000000002</v>
      </c>
      <c r="F6" s="5">
        <f t="shared" si="1"/>
        <v>6.8050000000000013E-2</v>
      </c>
      <c r="G6" s="4">
        <v>0.25</v>
      </c>
      <c r="I6" s="2"/>
      <c r="K6" s="8" t="s">
        <v>9</v>
      </c>
      <c r="L6" s="9">
        <v>3.5000000000000001E-3</v>
      </c>
      <c r="M6" s="2"/>
      <c r="N6" s="2"/>
    </row>
    <row r="7" spans="1:14" ht="14.4" x14ac:dyDescent="0.3">
      <c r="A7" s="4" t="s">
        <v>15</v>
      </c>
      <c r="B7">
        <v>0.22309999999999999</v>
      </c>
      <c r="C7">
        <v>0.23469999999999999</v>
      </c>
      <c r="D7"/>
      <c r="E7" s="5">
        <f t="shared" si="0"/>
        <v>0.22889999999999999</v>
      </c>
      <c r="F7" s="5">
        <f t="shared" si="1"/>
        <v>0.13279999999999997</v>
      </c>
      <c r="G7" s="4">
        <v>0.5</v>
      </c>
      <c r="I7" s="2"/>
      <c r="K7" s="8" t="s">
        <v>10</v>
      </c>
      <c r="L7" s="9"/>
      <c r="M7" s="2"/>
      <c r="N7" s="2"/>
    </row>
    <row r="8" spans="1:14" ht="14.4" x14ac:dyDescent="0.3">
      <c r="A8" s="4" t="s">
        <v>16</v>
      </c>
      <c r="B8">
        <v>0.30030000000000001</v>
      </c>
      <c r="C8">
        <v>0.29920000000000002</v>
      </c>
      <c r="D8"/>
      <c r="E8" s="5">
        <f t="shared" si="0"/>
        <v>0.29975000000000002</v>
      </c>
      <c r="F8" s="5">
        <f t="shared" si="1"/>
        <v>0.20365</v>
      </c>
      <c r="G8" s="4">
        <v>0.75</v>
      </c>
      <c r="I8" s="2"/>
      <c r="K8" s="8" t="s">
        <v>11</v>
      </c>
      <c r="L8" s="9">
        <v>0.99719999999999998</v>
      </c>
      <c r="M8" s="2"/>
      <c r="N8" s="2"/>
    </row>
    <row r="9" spans="1:14" ht="15" thickBot="1" x14ac:dyDescent="0.35">
      <c r="A9" s="4" t="s">
        <v>17</v>
      </c>
      <c r="B9">
        <v>0.34820000000000001</v>
      </c>
      <c r="C9">
        <v>0.34460000000000002</v>
      </c>
      <c r="D9"/>
      <c r="E9" s="5">
        <f t="shared" si="0"/>
        <v>0.34640000000000004</v>
      </c>
      <c r="F9" s="5">
        <f t="shared" si="1"/>
        <v>0.25030000000000002</v>
      </c>
      <c r="G9" s="4">
        <v>1</v>
      </c>
      <c r="I9" s="2"/>
      <c r="K9" s="10" t="s">
        <v>12</v>
      </c>
      <c r="L9" s="11">
        <v>1</v>
      </c>
    </row>
    <row r="10" spans="1:14" ht="15" thickTop="1" x14ac:dyDescent="0.3">
      <c r="A10" s="4" t="s">
        <v>18</v>
      </c>
      <c r="B10">
        <v>0.47349999999999998</v>
      </c>
      <c r="C10">
        <v>0.45540000000000003</v>
      </c>
      <c r="D10"/>
      <c r="E10" s="5">
        <f t="shared" si="0"/>
        <v>0.46445000000000003</v>
      </c>
      <c r="F10" s="5">
        <f>E10-$E$3</f>
        <v>0.36835000000000001</v>
      </c>
      <c r="G10" s="4">
        <v>1.5</v>
      </c>
      <c r="I10" s="2"/>
      <c r="J10" s="12"/>
      <c r="K10" s="2"/>
      <c r="L10" s="2"/>
      <c r="M10" s="2"/>
    </row>
    <row r="11" spans="1:14" ht="14.4" x14ac:dyDescent="0.3">
      <c r="A11" s="4" t="s">
        <v>19</v>
      </c>
      <c r="B11">
        <v>0.59619999999999995</v>
      </c>
      <c r="C11">
        <v>0.56289999999999996</v>
      </c>
      <c r="D11"/>
      <c r="E11" s="5">
        <f t="shared" si="0"/>
        <v>0.57955000000000001</v>
      </c>
      <c r="F11" s="5">
        <f>E11-$E$3</f>
        <v>0.48344999999999999</v>
      </c>
      <c r="G11" s="4">
        <v>2</v>
      </c>
      <c r="I11" s="2"/>
      <c r="J11" s="2"/>
      <c r="K11" s="2"/>
      <c r="L11" s="2"/>
      <c r="M11" s="2"/>
      <c r="N11" s="2"/>
    </row>
    <row r="12" spans="1:14" ht="13.8" thickBot="1" x14ac:dyDescent="0.3">
      <c r="A12" s="13" t="s">
        <v>1</v>
      </c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6</v>
      </c>
      <c r="G12" s="13" t="s">
        <v>7</v>
      </c>
      <c r="H12" s="14" t="s">
        <v>20</v>
      </c>
      <c r="I12" s="2"/>
      <c r="L12" s="2"/>
      <c r="M12" s="2"/>
      <c r="N12" s="2"/>
    </row>
    <row r="13" spans="1:14" ht="14.4" x14ac:dyDescent="0.3">
      <c r="A13" s="15">
        <v>618</v>
      </c>
      <c r="B13">
        <v>0.89610000000000001</v>
      </c>
      <c r="C13">
        <v>0.90410000000000001</v>
      </c>
      <c r="D13">
        <v>0.97060000000000002</v>
      </c>
      <c r="E13" s="16">
        <f>AVERAGE(B13:D13)</f>
        <v>0.92359999999999998</v>
      </c>
      <c r="F13" s="16">
        <f>E13-$E$3</f>
        <v>0.82750000000000001</v>
      </c>
      <c r="G13" s="30">
        <f>(F13-$L$6)/$L$5*$L$9</f>
        <v>3.3185662505034235</v>
      </c>
      <c r="H13" s="31">
        <f>G13</f>
        <v>3.3185662505034235</v>
      </c>
      <c r="I13" s="31" t="s">
        <v>21</v>
      </c>
      <c r="J13" s="33"/>
      <c r="K13" s="34"/>
      <c r="L13" s="34"/>
    </row>
    <row r="14" spans="1:14" ht="14.4" x14ac:dyDescent="0.3">
      <c r="A14" s="17">
        <v>624</v>
      </c>
      <c r="B14">
        <v>0.68540000000000001</v>
      </c>
      <c r="C14">
        <v>0.75870000000000004</v>
      </c>
      <c r="D14">
        <v>0.75529999999999997</v>
      </c>
      <c r="E14" s="18">
        <f>AVERAGE(B14:D14)</f>
        <v>0.73313333333333341</v>
      </c>
      <c r="F14" s="18">
        <f t="shared" ref="F14:F30" si="2">E14-$E$3</f>
        <v>0.63703333333333345</v>
      </c>
      <c r="G14" s="27">
        <f>(F14-$L$6)/$L$5*$L$9</f>
        <v>2.5514834205933692</v>
      </c>
      <c r="H14" s="31">
        <f t="shared" ref="H14:H32" si="3">G14*2</f>
        <v>5.1029668411867384</v>
      </c>
      <c r="I14" s="31"/>
      <c r="J14" s="33"/>
      <c r="K14" s="34"/>
      <c r="L14" s="34"/>
    </row>
    <row r="15" spans="1:14" ht="14.4" x14ac:dyDescent="0.3">
      <c r="A15" s="17">
        <v>789</v>
      </c>
      <c r="B15">
        <v>0.90090000000000003</v>
      </c>
      <c r="C15">
        <v>0.9012</v>
      </c>
      <c r="D15">
        <v>0.86870000000000003</v>
      </c>
      <c r="E15" s="18">
        <f t="shared" ref="E15:E32" si="4">AVERAGE(B15:D15)</f>
        <v>0.89026666666666665</v>
      </c>
      <c r="F15" s="18">
        <f t="shared" si="2"/>
        <v>0.79416666666666669</v>
      </c>
      <c r="G15" s="27">
        <f t="shared" ref="G15:G32" si="5">(F15-$L$6)/$L$5*$L$9</f>
        <v>3.1843200429587868</v>
      </c>
      <c r="H15" s="31">
        <f t="shared" si="3"/>
        <v>6.3686400859175736</v>
      </c>
      <c r="I15" s="31"/>
      <c r="J15" s="33"/>
      <c r="K15" s="34"/>
      <c r="L15" s="34"/>
    </row>
    <row r="16" spans="1:14" ht="14.4" x14ac:dyDescent="0.3">
      <c r="A16" s="17">
        <v>790</v>
      </c>
      <c r="B16">
        <v>0.52339999999999998</v>
      </c>
      <c r="C16">
        <v>0.50429999999999997</v>
      </c>
      <c r="D16">
        <v>0.49099999999999999</v>
      </c>
      <c r="E16" s="18">
        <f t="shared" si="4"/>
        <v>0.50623333333333331</v>
      </c>
      <c r="F16" s="18">
        <f t="shared" si="2"/>
        <v>0.41013333333333329</v>
      </c>
      <c r="G16" s="27">
        <f t="shared" si="5"/>
        <v>1.6376694858370249</v>
      </c>
      <c r="H16" s="31">
        <f t="shared" si="3"/>
        <v>3.2753389716740497</v>
      </c>
      <c r="I16" s="31"/>
      <c r="J16" s="33"/>
      <c r="K16" s="34"/>
      <c r="L16" s="34"/>
    </row>
    <row r="17" spans="1:21" ht="14.4" x14ac:dyDescent="0.3">
      <c r="A17" s="17">
        <v>393</v>
      </c>
      <c r="B17">
        <v>0.60850000000000004</v>
      </c>
      <c r="C17">
        <v>0.62080000000000002</v>
      </c>
      <c r="D17">
        <v>0.58909999999999996</v>
      </c>
      <c r="E17" s="18">
        <f t="shared" si="4"/>
        <v>0.6061333333333333</v>
      </c>
      <c r="F17" s="18">
        <f t="shared" si="2"/>
        <v>0.51003333333333334</v>
      </c>
      <c r="G17" s="27">
        <f t="shared" si="5"/>
        <v>2.0400053698483021</v>
      </c>
      <c r="H17" s="31">
        <f t="shared" si="3"/>
        <v>4.0800107396966041</v>
      </c>
      <c r="I17" s="31"/>
      <c r="J17" s="33"/>
      <c r="K17" s="34"/>
      <c r="L17" s="34"/>
    </row>
    <row r="18" spans="1:21" ht="14.4" x14ac:dyDescent="0.3">
      <c r="A18" s="17">
        <v>398</v>
      </c>
      <c r="B18">
        <v>0.63060000000000005</v>
      </c>
      <c r="C18">
        <v>0.61180000000000001</v>
      </c>
      <c r="D18">
        <v>0.61870000000000003</v>
      </c>
      <c r="E18" s="18">
        <f t="shared" si="4"/>
        <v>0.62036666666666662</v>
      </c>
      <c r="F18" s="18">
        <f t="shared" si="2"/>
        <v>0.52426666666666666</v>
      </c>
      <c r="G18" s="27">
        <f t="shared" si="5"/>
        <v>2.0973285004698621</v>
      </c>
      <c r="H18" s="31">
        <f t="shared" si="3"/>
        <v>4.1946570009397242</v>
      </c>
      <c r="I18" s="31"/>
      <c r="J18" s="33"/>
      <c r="K18" s="34"/>
      <c r="L18" s="34"/>
    </row>
    <row r="19" spans="1:21" ht="14.4" x14ac:dyDescent="0.3">
      <c r="A19" s="17">
        <v>371</v>
      </c>
      <c r="B19">
        <v>0.77859999999999996</v>
      </c>
      <c r="C19">
        <v>0.77310000000000001</v>
      </c>
      <c r="D19">
        <v>0.72889999999999999</v>
      </c>
      <c r="E19" s="18">
        <f t="shared" si="4"/>
        <v>0.76019999999999988</v>
      </c>
      <c r="F19" s="18">
        <f t="shared" si="2"/>
        <v>0.66409999999999991</v>
      </c>
      <c r="G19" s="27">
        <f t="shared" si="5"/>
        <v>2.6604913411196134</v>
      </c>
      <c r="H19" s="31">
        <f t="shared" si="3"/>
        <v>5.3209826822392268</v>
      </c>
      <c r="I19" s="31"/>
      <c r="J19" s="33"/>
      <c r="K19" s="34"/>
      <c r="L19" s="34"/>
    </row>
    <row r="20" spans="1:21" ht="14.4" x14ac:dyDescent="0.3">
      <c r="A20" s="22">
        <v>373</v>
      </c>
      <c r="B20">
        <v>0.80220000000000002</v>
      </c>
      <c r="C20">
        <v>0.86260000000000003</v>
      </c>
      <c r="D20">
        <v>0.80659999999999998</v>
      </c>
      <c r="E20" s="18">
        <f t="shared" si="4"/>
        <v>0.82379999999999998</v>
      </c>
      <c r="F20" s="18">
        <f t="shared" si="2"/>
        <v>0.72770000000000001</v>
      </c>
      <c r="G20" s="27">
        <f t="shared" si="5"/>
        <v>2.9166331051147809</v>
      </c>
      <c r="H20" s="31">
        <f t="shared" si="3"/>
        <v>5.8332662102295618</v>
      </c>
      <c r="I20" s="31"/>
      <c r="J20" s="33"/>
      <c r="K20" s="34"/>
      <c r="L20" s="34"/>
    </row>
    <row r="21" spans="1:21" ht="14.4" x14ac:dyDescent="0.3">
      <c r="A21" s="22">
        <v>800</v>
      </c>
      <c r="B21">
        <v>0.48780000000000001</v>
      </c>
      <c r="C21">
        <v>0.47420000000000001</v>
      </c>
      <c r="D21">
        <v>0.47510000000000002</v>
      </c>
      <c r="E21" s="18">
        <f t="shared" si="4"/>
        <v>0.47903333333333337</v>
      </c>
      <c r="F21" s="18">
        <f t="shared" si="2"/>
        <v>0.38293333333333335</v>
      </c>
      <c r="G21" s="27">
        <f t="shared" si="5"/>
        <v>1.5281245804806014</v>
      </c>
      <c r="H21" s="31">
        <f t="shared" si="3"/>
        <v>3.0562491609612028</v>
      </c>
      <c r="I21" s="31"/>
      <c r="J21" s="33"/>
      <c r="K21" s="34"/>
      <c r="L21" s="34"/>
    </row>
    <row r="22" spans="1:21" ht="15" thickBot="1" x14ac:dyDescent="0.35">
      <c r="A22" s="24">
        <v>804</v>
      </c>
      <c r="B22" s="19">
        <v>0.65200000000000002</v>
      </c>
      <c r="C22" s="19">
        <v>0.67969999999999997</v>
      </c>
      <c r="D22" s="25">
        <v>0.66990000000000005</v>
      </c>
      <c r="E22" s="20">
        <f t="shared" si="4"/>
        <v>0.66720000000000013</v>
      </c>
      <c r="F22" s="20">
        <f t="shared" si="2"/>
        <v>0.57110000000000016</v>
      </c>
      <c r="G22" s="29">
        <f t="shared" si="5"/>
        <v>2.2859444220700773</v>
      </c>
      <c r="H22" s="31">
        <f t="shared" si="3"/>
        <v>4.5718888441401546</v>
      </c>
      <c r="I22" s="31"/>
      <c r="J22" s="33"/>
      <c r="K22" s="34"/>
      <c r="L22" s="34"/>
      <c r="M22"/>
      <c r="N22"/>
    </row>
    <row r="23" spans="1:21" ht="14.4" x14ac:dyDescent="0.3">
      <c r="A23" s="23">
        <v>36</v>
      </c>
      <c r="B23">
        <v>1.0660000000000001</v>
      </c>
      <c r="C23">
        <v>1.0652999999999999</v>
      </c>
      <c r="D23">
        <v>1.1850000000000001</v>
      </c>
      <c r="E23" s="21">
        <f t="shared" si="4"/>
        <v>1.1054333333333333</v>
      </c>
      <c r="F23" s="21">
        <f>E23-$E$3</f>
        <v>1.0093333333333332</v>
      </c>
      <c r="G23" s="28">
        <f t="shared" si="5"/>
        <v>4.0508793126594167</v>
      </c>
      <c r="H23" s="31">
        <f t="shared" si="3"/>
        <v>8.1017586253188334</v>
      </c>
      <c r="I23" s="32"/>
      <c r="J23" s="33"/>
      <c r="K23" s="34"/>
      <c r="L23" s="34"/>
      <c r="M23"/>
      <c r="N23"/>
      <c r="O23"/>
      <c r="P23"/>
      <c r="Q23"/>
      <c r="R23"/>
      <c r="S23"/>
      <c r="T23"/>
      <c r="U23"/>
    </row>
    <row r="24" spans="1:21" ht="14.4" x14ac:dyDescent="0.3">
      <c r="A24" s="22">
        <v>39</v>
      </c>
      <c r="B24">
        <v>1.1843999999999999</v>
      </c>
      <c r="C24">
        <v>1.3486</v>
      </c>
      <c r="D24">
        <v>1.1586000000000001</v>
      </c>
      <c r="E24" s="18">
        <f t="shared" si="4"/>
        <v>1.2305333333333335</v>
      </c>
      <c r="F24" s="18">
        <f t="shared" si="2"/>
        <v>1.1344333333333334</v>
      </c>
      <c r="G24" s="27">
        <f t="shared" si="5"/>
        <v>4.55470532957444</v>
      </c>
      <c r="H24" s="31">
        <f t="shared" si="3"/>
        <v>9.1094106591488799</v>
      </c>
      <c r="I24" s="32"/>
      <c r="J24" s="33"/>
      <c r="K24" s="34"/>
      <c r="L24" s="34"/>
      <c r="M24"/>
      <c r="N24"/>
      <c r="O24"/>
      <c r="P24"/>
      <c r="Q24"/>
      <c r="R24"/>
      <c r="S24"/>
      <c r="T24"/>
      <c r="U24"/>
    </row>
    <row r="25" spans="1:21" ht="14.4" x14ac:dyDescent="0.3">
      <c r="A25" s="22">
        <v>662</v>
      </c>
      <c r="B25">
        <v>0.6946</v>
      </c>
      <c r="C25">
        <v>0.67810000000000004</v>
      </c>
      <c r="D25">
        <v>0.6855</v>
      </c>
      <c r="E25" s="18">
        <f t="shared" si="4"/>
        <v>0.68606666666666671</v>
      </c>
      <c r="F25" s="18">
        <f t="shared" si="2"/>
        <v>0.58996666666666675</v>
      </c>
      <c r="G25" s="27">
        <f t="shared" si="5"/>
        <v>2.3619277755403414</v>
      </c>
      <c r="H25" s="31">
        <f t="shared" si="3"/>
        <v>4.7238555510806828</v>
      </c>
      <c r="I25" s="32"/>
      <c r="J25" s="33"/>
      <c r="K25" s="34"/>
      <c r="L25" s="34"/>
      <c r="M25"/>
      <c r="N25"/>
      <c r="O25"/>
      <c r="P25"/>
      <c r="Q25"/>
      <c r="R25"/>
      <c r="S25"/>
      <c r="T25"/>
      <c r="U25"/>
    </row>
    <row r="26" spans="1:21" ht="14.4" x14ac:dyDescent="0.3">
      <c r="A26" s="22">
        <v>663</v>
      </c>
      <c r="B26">
        <v>0.62480000000000002</v>
      </c>
      <c r="C26">
        <v>0.64470000000000005</v>
      </c>
      <c r="D26">
        <v>0.66869999999999996</v>
      </c>
      <c r="E26" s="18">
        <f t="shared" si="4"/>
        <v>0.64606666666666668</v>
      </c>
      <c r="F26" s="18">
        <f t="shared" si="2"/>
        <v>0.54996666666666671</v>
      </c>
      <c r="G26" s="27">
        <f t="shared" si="5"/>
        <v>2.2008323264867773</v>
      </c>
      <c r="H26" s="31">
        <f t="shared" si="3"/>
        <v>4.4016646529735546</v>
      </c>
      <c r="I26" s="32"/>
      <c r="J26" s="33"/>
      <c r="K26" s="34"/>
      <c r="L26" s="34"/>
      <c r="M26"/>
      <c r="N26"/>
      <c r="O26"/>
      <c r="P26"/>
      <c r="Q26"/>
      <c r="R26"/>
      <c r="S26"/>
      <c r="T26"/>
      <c r="U26"/>
    </row>
    <row r="27" spans="1:21" ht="14.4" x14ac:dyDescent="0.3">
      <c r="A27" s="22">
        <v>664</v>
      </c>
      <c r="B27">
        <v>0.71679999999999999</v>
      </c>
      <c r="C27">
        <v>0.8397</v>
      </c>
      <c r="D27">
        <v>0.76229999999999998</v>
      </c>
      <c r="E27" s="18">
        <f t="shared" si="4"/>
        <v>0.77293333333333336</v>
      </c>
      <c r="F27" s="18">
        <f t="shared" si="2"/>
        <v>0.6768333333333334</v>
      </c>
      <c r="G27" s="27">
        <f t="shared" si="5"/>
        <v>2.7117733924016654</v>
      </c>
      <c r="H27" s="31">
        <f t="shared" si="3"/>
        <v>5.4235467848033307</v>
      </c>
      <c r="I27" s="32"/>
      <c r="J27" s="33"/>
      <c r="K27" s="34"/>
      <c r="L27" s="34"/>
      <c r="M27"/>
      <c r="N27"/>
      <c r="O27"/>
      <c r="P27"/>
      <c r="Q27"/>
      <c r="R27"/>
      <c r="S27"/>
      <c r="T27"/>
      <c r="U27"/>
    </row>
    <row r="28" spans="1:21" ht="14.4" x14ac:dyDescent="0.3">
      <c r="A28" s="22">
        <v>708</v>
      </c>
      <c r="B28">
        <v>0.78739999999999999</v>
      </c>
      <c r="C28">
        <v>0.78269999999999995</v>
      </c>
      <c r="D28">
        <v>0.89029999999999998</v>
      </c>
      <c r="E28" s="18">
        <f t="shared" si="4"/>
        <v>0.82013333333333327</v>
      </c>
      <c r="F28" s="18">
        <f t="shared" si="2"/>
        <v>0.72403333333333331</v>
      </c>
      <c r="G28" s="27">
        <f t="shared" si="5"/>
        <v>2.9018660222848704</v>
      </c>
      <c r="H28" s="31">
        <f t="shared" si="3"/>
        <v>5.8037320445697409</v>
      </c>
      <c r="I28" s="32"/>
      <c r="J28" s="33"/>
      <c r="K28" s="34"/>
      <c r="L28" s="34"/>
      <c r="M28"/>
      <c r="N28"/>
      <c r="O28"/>
      <c r="P28"/>
      <c r="Q28"/>
      <c r="R28"/>
      <c r="S28"/>
      <c r="T28"/>
      <c r="U28"/>
    </row>
    <row r="29" spans="1:21" ht="14.4" x14ac:dyDescent="0.3">
      <c r="A29" s="22">
        <v>709</v>
      </c>
      <c r="B29">
        <v>0.74680000000000002</v>
      </c>
      <c r="C29">
        <v>0.87770000000000004</v>
      </c>
      <c r="D29">
        <v>0.79410000000000003</v>
      </c>
      <c r="E29" s="18">
        <f t="shared" si="4"/>
        <v>0.80620000000000003</v>
      </c>
      <c r="F29" s="18">
        <f t="shared" si="2"/>
        <v>0.71010000000000006</v>
      </c>
      <c r="G29" s="27">
        <f t="shared" si="5"/>
        <v>2.8457511075312127</v>
      </c>
      <c r="H29" s="31">
        <f t="shared" si="3"/>
        <v>5.6915022150624255</v>
      </c>
      <c r="I29" s="32"/>
      <c r="J29" s="33"/>
      <c r="K29" s="34"/>
      <c r="L29" s="34"/>
      <c r="M29"/>
      <c r="N29"/>
      <c r="O29"/>
      <c r="P29"/>
      <c r="Q29"/>
      <c r="R29"/>
      <c r="S29"/>
      <c r="T29"/>
      <c r="U29"/>
    </row>
    <row r="30" spans="1:21" ht="14.4" x14ac:dyDescent="0.3">
      <c r="A30" s="22">
        <v>806</v>
      </c>
      <c r="B30">
        <v>0.73570000000000002</v>
      </c>
      <c r="C30">
        <v>0.75380000000000003</v>
      </c>
      <c r="D30">
        <v>0.86429999999999996</v>
      </c>
      <c r="E30" s="18">
        <f t="shared" si="4"/>
        <v>0.78460000000000008</v>
      </c>
      <c r="F30" s="18">
        <f t="shared" si="2"/>
        <v>0.68850000000000011</v>
      </c>
      <c r="G30" s="27">
        <f t="shared" si="5"/>
        <v>2.7587595650422885</v>
      </c>
      <c r="H30" s="31">
        <f t="shared" si="3"/>
        <v>5.517519130084577</v>
      </c>
      <c r="I30" s="32"/>
      <c r="J30" s="33"/>
      <c r="K30" s="34"/>
      <c r="L30" s="34"/>
      <c r="M30"/>
      <c r="N30"/>
      <c r="O30"/>
      <c r="P30"/>
      <c r="Q30"/>
      <c r="R30"/>
      <c r="S30"/>
      <c r="T30"/>
      <c r="U30"/>
    </row>
    <row r="31" spans="1:21" ht="15" thickBot="1" x14ac:dyDescent="0.35">
      <c r="A31" s="24">
        <v>807</v>
      </c>
      <c r="B31" s="26">
        <v>0.83699999999999997</v>
      </c>
      <c r="C31" s="19">
        <v>0.9052</v>
      </c>
      <c r="D31" s="25">
        <v>0.82410000000000005</v>
      </c>
      <c r="E31" s="20">
        <f t="shared" si="4"/>
        <v>0.85543333333333338</v>
      </c>
      <c r="F31" s="20">
        <f>E31-$E$3</f>
        <v>0.75933333333333342</v>
      </c>
      <c r="G31" s="29">
        <f>(F31-$L$6)/$L$5*$L$9</f>
        <v>3.0440327560746416</v>
      </c>
      <c r="H31" s="31">
        <f t="shared" si="3"/>
        <v>6.0880655121492833</v>
      </c>
      <c r="I31" s="32"/>
      <c r="J31" s="33"/>
      <c r="K31" s="34"/>
      <c r="L31" s="34"/>
      <c r="M31"/>
      <c r="N31"/>
      <c r="O31"/>
      <c r="P31"/>
      <c r="Q31"/>
      <c r="R31"/>
      <c r="S31"/>
      <c r="T31"/>
      <c r="U31"/>
    </row>
    <row r="32" spans="1:21" ht="14.4" x14ac:dyDescent="0.3">
      <c r="A32" s="23">
        <v>519</v>
      </c>
      <c r="B32">
        <v>0.66890000000000005</v>
      </c>
      <c r="C32">
        <v>0.6946</v>
      </c>
      <c r="D32">
        <v>0.74199999999999999</v>
      </c>
      <c r="E32" s="21">
        <f t="shared" si="4"/>
        <v>0.70183333333333342</v>
      </c>
      <c r="F32" s="21">
        <f>E32-$E$3</f>
        <v>0.60573333333333346</v>
      </c>
      <c r="G32" s="28">
        <f t="shared" si="5"/>
        <v>2.425426231708955</v>
      </c>
      <c r="H32" s="31">
        <f t="shared" si="3"/>
        <v>4.85085246341791</v>
      </c>
      <c r="I32" s="31"/>
      <c r="J32" s="33"/>
      <c r="K32" s="34"/>
      <c r="L32" s="34"/>
      <c r="M32"/>
    </row>
    <row r="33" spans="10:10" x14ac:dyDescent="0.25">
      <c r="J33" s="34"/>
    </row>
  </sheetData>
  <sortState xmlns:xlrd2="http://schemas.microsoft.com/office/spreadsheetml/2017/richdata2" ref="L13:L32">
    <sortCondition ref="L13:L32"/>
  </sortState>
  <mergeCells count="1">
    <mergeCell ref="A1:G1"/>
  </mergeCells>
  <conditionalFormatting sqref="G13:G32">
    <cfRule type="cellIs" dxfId="0" priority="5" operator="greaterThan">
      <formula>2</formula>
    </cfRule>
  </conditionalFormatting>
  <pageMargins left="0.75" right="0.75" top="1" bottom="1" header="0.5" footer="0.5"/>
  <pageSetup paperSize="9" orientation="portrait" r:id="rId1"/>
  <ignoredErrors>
    <ignoredError sqref="E13:E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Magellan Pro Sheet 1</vt:lpstr>
      <vt:lpstr>Protein Quantification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LCSB Enzymology</dc:creator>
  <cp:lastModifiedBy>Alexandre BARON</cp:lastModifiedBy>
  <dcterms:created xsi:type="dcterms:W3CDTF">2023-07-25T13:25:14Z</dcterms:created>
  <dcterms:modified xsi:type="dcterms:W3CDTF">2023-07-26T12:49:24Z</dcterms:modified>
</cp:coreProperties>
</file>