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lexandre Baron\09- Project Miro1 Axel\WB\2nd serie Miro1 SNCA\"/>
    </mc:Choice>
  </mc:AlternateContent>
  <xr:revisionPtr revIDLastSave="0" documentId="13_ncr:1_{F717227E-066F-4B3B-AF58-2C2481773C51}" xr6:coauthVersionLast="47" xr6:coauthVersionMax="47" xr10:uidLastSave="{00000000-0000-0000-0000-000000000000}"/>
  <bookViews>
    <workbookView xWindow="1068" yWindow="-108" windowWidth="22080" windowHeight="13176" activeTab="4" xr2:uid="{F8DD58A7-05C1-4DEE-BD37-48878B508070}"/>
  </bookViews>
  <sheets>
    <sheet name="Magellan Pro Sheet 1" sheetId="1" r:id="rId1"/>
    <sheet name="Protein quantification" sheetId="2" r:id="rId2"/>
    <sheet name="Calculations" sheetId="3" r:id="rId3"/>
    <sheet name="Loading" sheetId="4" r:id="rId4"/>
    <sheet name="WB" sheetId="5" r:id="rId5"/>
  </sheets>
  <definedNames>
    <definedName name="_xlnm.Print_Area" localSheetId="2">Calculations!$A$1:$K$12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E8" i="3"/>
  <c r="E7" i="3"/>
  <c r="F7" i="3" s="1"/>
  <c r="E6" i="3"/>
  <c r="E4" i="3"/>
  <c r="H12" i="3"/>
  <c r="G12" i="3"/>
  <c r="H11" i="3"/>
  <c r="G11" i="3"/>
  <c r="E11" i="3"/>
  <c r="F11" i="3" s="1"/>
  <c r="I11" i="3" s="1"/>
  <c r="H10" i="3"/>
  <c r="G10" i="3"/>
  <c r="E10" i="3"/>
  <c r="H9" i="3"/>
  <c r="G9" i="3"/>
  <c r="E9" i="3"/>
  <c r="H8" i="3"/>
  <c r="G8" i="3"/>
  <c r="H7" i="3"/>
  <c r="G7" i="3"/>
  <c r="H6" i="3"/>
  <c r="G6" i="3"/>
  <c r="H5" i="3"/>
  <c r="G5" i="3"/>
  <c r="E5" i="3"/>
  <c r="H4" i="3"/>
  <c r="G4" i="3"/>
  <c r="I14" i="2"/>
  <c r="I15" i="2"/>
  <c r="I16" i="2"/>
  <c r="I17" i="2"/>
  <c r="I18" i="2"/>
  <c r="I19" i="2"/>
  <c r="I20" i="2"/>
  <c r="I21" i="2"/>
  <c r="I13" i="2"/>
  <c r="H14" i="2"/>
  <c r="H15" i="2"/>
  <c r="H16" i="2"/>
  <c r="H17" i="2"/>
  <c r="H18" i="2"/>
  <c r="H19" i="2"/>
  <c r="H20" i="2"/>
  <c r="H21" i="2"/>
  <c r="H13" i="2"/>
  <c r="G15" i="2"/>
  <c r="G16" i="2"/>
  <c r="G17" i="2"/>
  <c r="G18" i="2"/>
  <c r="G19" i="2"/>
  <c r="G20" i="2"/>
  <c r="G21" i="2"/>
  <c r="G14" i="2"/>
  <c r="F15" i="2"/>
  <c r="F16" i="2"/>
  <c r="F17" i="2"/>
  <c r="F18" i="2"/>
  <c r="F19" i="2"/>
  <c r="F20" i="2"/>
  <c r="F21" i="2"/>
  <c r="F14" i="2"/>
  <c r="F13" i="2"/>
  <c r="E21" i="2"/>
  <c r="E14" i="2"/>
  <c r="E15" i="2"/>
  <c r="E16" i="2"/>
  <c r="E17" i="2"/>
  <c r="E18" i="2"/>
  <c r="E19" i="2"/>
  <c r="E20" i="2"/>
  <c r="E13" i="2"/>
  <c r="G13" i="2"/>
  <c r="E11" i="2"/>
  <c r="F11" i="2" s="1"/>
  <c r="E10" i="2"/>
  <c r="E9" i="2"/>
  <c r="F9" i="2" s="1"/>
  <c r="E8" i="2"/>
  <c r="E7" i="2"/>
  <c r="F7" i="2" s="1"/>
  <c r="E6" i="2"/>
  <c r="F6" i="2" s="1"/>
  <c r="E5" i="2"/>
  <c r="F5" i="2" s="1"/>
  <c r="E4" i="2"/>
  <c r="F4" i="2" s="1"/>
  <c r="E3" i="2"/>
  <c r="F6" i="3" l="1"/>
  <c r="F10" i="3"/>
  <c r="F8" i="3"/>
  <c r="I8" i="3" s="1"/>
  <c r="F9" i="3"/>
  <c r="I9" i="3" s="1"/>
  <c r="F5" i="3"/>
  <c r="I5" i="3" s="1"/>
  <c r="I6" i="3"/>
  <c r="I10" i="3"/>
  <c r="F4" i="3"/>
  <c r="I4" i="3" s="1"/>
  <c r="F12" i="3"/>
  <c r="I12" i="3" s="1"/>
  <c r="I7" i="3"/>
  <c r="F3" i="2"/>
  <c r="F10" i="2"/>
</calcChain>
</file>

<file path=xl/sharedStrings.xml><?xml version="1.0" encoding="utf-8"?>
<sst xmlns="http://schemas.openxmlformats.org/spreadsheetml/2006/main" count="160" uniqueCount="107">
  <si>
    <t>A</t>
  </si>
  <si>
    <t>B</t>
  </si>
  <si>
    <t>C</t>
  </si>
  <si>
    <t>D</t>
  </si>
  <si>
    <t>E</t>
  </si>
  <si>
    <t>F</t>
  </si>
  <si>
    <t>G</t>
  </si>
  <si>
    <t>H</t>
  </si>
  <si>
    <t>I</t>
  </si>
  <si>
    <t>Standard BSA</t>
  </si>
  <si>
    <t>Sample</t>
  </si>
  <si>
    <t>A1</t>
  </si>
  <si>
    <t>A2</t>
  </si>
  <si>
    <t>A3</t>
  </si>
  <si>
    <t>Mean</t>
  </si>
  <si>
    <t xml:space="preserve">Normalized </t>
  </si>
  <si>
    <t>Protein concentration</t>
  </si>
  <si>
    <t>a</t>
  </si>
  <si>
    <t>b</t>
  </si>
  <si>
    <t>c</t>
  </si>
  <si>
    <t>d</t>
  </si>
  <si>
    <t>e</t>
  </si>
  <si>
    <t>r</t>
  </si>
  <si>
    <t>f</t>
  </si>
  <si>
    <r>
      <t>r</t>
    </r>
    <r>
      <rPr>
        <b/>
        <vertAlign val="superscript"/>
        <sz val="7"/>
        <rFont val="Cambria"/>
        <family val="1"/>
      </rPr>
      <t>2</t>
    </r>
  </si>
  <si>
    <t>g</t>
  </si>
  <si>
    <t>Dilution</t>
  </si>
  <si>
    <t>h</t>
  </si>
  <si>
    <t>i</t>
  </si>
  <si>
    <t>Volume : ul ?</t>
  </si>
  <si>
    <t>dilution 1/10</t>
  </si>
  <si>
    <t>STDEV.S</t>
  </si>
  <si>
    <t>gel</t>
  </si>
  <si>
    <t>volume (ul)</t>
  </si>
  <si>
    <t>prot (ug)</t>
  </si>
  <si>
    <t>Prot concentration</t>
  </si>
  <si>
    <t>ul Proteins for 40ug</t>
  </si>
  <si>
    <t>ul Lysis buffer</t>
  </si>
  <si>
    <t>LDS 4X</t>
  </si>
  <si>
    <t>RA 10x</t>
  </si>
  <si>
    <t>Vf</t>
  </si>
  <si>
    <t>female</t>
  </si>
  <si>
    <t>1.0 mm thickness</t>
  </si>
  <si>
    <t>10-well</t>
  </si>
  <si>
    <t>25 µL</t>
  </si>
  <si>
    <t>12-well</t>
  </si>
  <si>
    <t>20 µL</t>
  </si>
  <si>
    <t xml:space="preserve">WB  gel 1,
09/08/2023
 10uL/each gel
20ug prot
ladder well 1, 
LB empty well 12 </t>
  </si>
  <si>
    <t>initial sample 150uL</t>
  </si>
  <si>
    <t>4-12% Bis-Tris, precast gels, 12 wells</t>
  </si>
  <si>
    <t xml:space="preserve">put antioxdant between gel </t>
  </si>
  <si>
    <t>run gel until remove front migration</t>
  </si>
  <si>
    <t>Gels #1_Female</t>
  </si>
  <si>
    <t>MW*</t>
  </si>
  <si>
    <t>loading buf.</t>
  </si>
  <si>
    <t>Gels #2_Female</t>
  </si>
  <si>
    <t>redone list</t>
  </si>
  <si>
    <t>20230214 takedown</t>
  </si>
  <si>
    <t>F hom</t>
  </si>
  <si>
    <t>RK21-MR0704 (11/06/2021)</t>
  </si>
  <si>
    <t>F wt</t>
  </si>
  <si>
    <t>RK21-MR0705 (11/06/2021)</t>
  </si>
  <si>
    <t>RK21-MR0706 (11/06/2021)</t>
  </si>
  <si>
    <t>RK21-MR0707 (11/06/2021)</t>
  </si>
  <si>
    <t>RK21-MR0736 (19/07/2021)</t>
  </si>
  <si>
    <t>RK21-MR0738 (19/07/2021)</t>
  </si>
  <si>
    <t>Female</t>
  </si>
  <si>
    <t>RK20-MR0415 (20200411)</t>
  </si>
  <si>
    <t>RK20-MR0419 (20200411)</t>
  </si>
  <si>
    <t>RK20-MR0421 (20200411)</t>
  </si>
  <si>
    <t>months old</t>
  </si>
  <si>
    <t>Day 0</t>
  </si>
  <si>
    <t>load gel 1 and 2, PVDF membrane, transfer Overnight RT 70mA</t>
  </si>
  <si>
    <t>Blot</t>
  </si>
  <si>
    <r>
      <t>1</t>
    </r>
    <r>
      <rPr>
        <b/>
        <vertAlign val="superscript"/>
        <sz val="11"/>
        <color theme="5"/>
        <rFont val="Calibri"/>
        <family val="2"/>
        <scheme val="minor"/>
      </rPr>
      <t>st</t>
    </r>
    <r>
      <rPr>
        <b/>
        <sz val="11"/>
        <color theme="5"/>
        <rFont val="Calibri"/>
        <family val="2"/>
        <scheme val="minor"/>
      </rPr>
      <t xml:space="preserve"> antibody</t>
    </r>
  </si>
  <si>
    <r>
      <t>2</t>
    </r>
    <r>
      <rPr>
        <b/>
        <vertAlign val="superscript"/>
        <sz val="11"/>
        <color theme="5"/>
        <rFont val="Calibri"/>
        <family val="2"/>
        <scheme val="minor"/>
      </rPr>
      <t>nd</t>
    </r>
    <r>
      <rPr>
        <b/>
        <sz val="11"/>
        <color theme="5"/>
        <rFont val="Calibri"/>
        <family val="2"/>
        <scheme val="minor"/>
      </rPr>
      <t xml:space="preserve"> antibody</t>
    </r>
  </si>
  <si>
    <t>#1</t>
  </si>
  <si>
    <t>TH</t>
  </si>
  <si>
    <t>Rabbit</t>
  </si>
  <si>
    <t>Day 1</t>
  </si>
  <si>
    <t>#2</t>
  </si>
  <si>
    <t>#3</t>
  </si>
  <si>
    <t>Day 2</t>
  </si>
  <si>
    <t>#4</t>
  </si>
  <si>
    <t>Day 3</t>
  </si>
  <si>
    <t>antibody</t>
  </si>
  <si>
    <t>company</t>
  </si>
  <si>
    <t>ref</t>
  </si>
  <si>
    <t>anti</t>
  </si>
  <si>
    <t>dilution</t>
  </si>
  <si>
    <t>kda</t>
  </si>
  <si>
    <t>synuclein</t>
  </si>
  <si>
    <t>Mouse</t>
  </si>
  <si>
    <t>1/1000</t>
  </si>
  <si>
    <t>Day 4</t>
  </si>
  <si>
    <t>P-synuclein</t>
  </si>
  <si>
    <t>prothena</t>
  </si>
  <si>
    <t>Beta actin</t>
  </si>
  <si>
    <t>reveal ECL</t>
  </si>
  <si>
    <t>1/50000</t>
  </si>
  <si>
    <t>cut above 35 kda and around 19 kda</t>
  </si>
  <si>
    <t>/un BCA measurement 09/</t>
  </si>
  <si>
    <t>GSTpi</t>
  </si>
  <si>
    <t xml:space="preserve"> 1/2000</t>
  </si>
  <si>
    <t>run P-SNCA gel 2, SCNA gel1, GSTpi gel 1&amp;2  -actin gel 1&amp;2</t>
  </si>
  <si>
    <t>reveal</t>
  </si>
  <si>
    <t xml:space="preserve">SCNA looks burn but is not.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</si>
</sst>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color rgb="FFFF0000"/>
      <name val="Calibri"/>
      <family val="2"/>
      <scheme val="minor"/>
    </font>
    <font>
      <sz val="7"/>
      <name val="Cambria"/>
      <family val="1"/>
    </font>
    <font>
      <b/>
      <sz val="9"/>
      <color rgb="FFFFFFFF"/>
      <name val="Calibri"/>
      <family val="2"/>
      <scheme val="minor"/>
    </font>
    <font>
      <sz val="10"/>
      <name val="Arial"/>
      <family val="2"/>
    </font>
    <font>
      <b/>
      <sz val="9"/>
      <color rgb="FF05295A"/>
      <name val="Calibri"/>
      <family val="2"/>
      <scheme val="minor"/>
    </font>
    <font>
      <sz val="9"/>
      <color rgb="FF05295A"/>
      <name val="Calibri"/>
      <family val="2"/>
      <scheme val="minor"/>
    </font>
    <font>
      <b/>
      <sz val="7"/>
      <name val="Cambria"/>
      <family val="1"/>
    </font>
    <font>
      <b/>
      <vertAlign val="superscript"/>
      <sz val="7"/>
      <name val="Cambria"/>
      <family val="1"/>
    </font>
    <font>
      <b/>
      <sz val="7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5"/>
      <name val="Calibri"/>
      <family val="2"/>
      <scheme val="minor"/>
    </font>
    <font>
      <b/>
      <vertAlign val="superscript"/>
      <sz val="11"/>
      <color theme="5"/>
      <name val="Calibri"/>
      <family val="2"/>
      <scheme val="minor"/>
    </font>
    <font>
      <b/>
      <i/>
      <sz val="10"/>
      <color theme="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073779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3" borderId="3" applyNumberFormat="0" applyFont="0" applyAlignment="0" applyProtection="0"/>
    <xf numFmtId="0" fontId="5" fillId="0" borderId="0"/>
    <xf numFmtId="0" fontId="9" fillId="3" borderId="3" applyNumberFormat="0" applyFont="0" applyAlignment="0" applyProtection="0"/>
    <xf numFmtId="0" fontId="16" fillId="2" borderId="1" applyNumberFormat="0" applyAlignment="0" applyProtection="0"/>
  </cellStyleXfs>
  <cellXfs count="1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3"/>
    <xf numFmtId="0" fontId="7" fillId="0" borderId="0" xfId="3" applyFont="1"/>
    <xf numFmtId="0" fontId="8" fillId="4" borderId="4" xfId="3" applyFont="1" applyFill="1" applyBorder="1" applyAlignment="1">
      <alignment horizontal="center"/>
    </xf>
    <xf numFmtId="0" fontId="10" fillId="3" borderId="4" xfId="4" applyFont="1" applyBorder="1" applyAlignment="1">
      <alignment horizontal="center"/>
    </xf>
    <xf numFmtId="164" fontId="11" fillId="3" borderId="4" xfId="4" applyNumberFormat="1" applyFont="1" applyBorder="1" applyAlignment="1">
      <alignment horizontal="center"/>
    </xf>
    <xf numFmtId="0" fontId="12" fillId="0" borderId="13" xfId="3" applyFont="1" applyBorder="1" applyAlignment="1">
      <alignment horizontal="center"/>
    </xf>
    <xf numFmtId="164" fontId="7" fillId="5" borderId="14" xfId="3" applyNumberFormat="1" applyFont="1" applyFill="1" applyBorder="1" applyAlignment="1">
      <alignment horizontal="center"/>
    </xf>
    <xf numFmtId="0" fontId="12" fillId="0" borderId="15" xfId="3" applyFont="1" applyBorder="1" applyAlignment="1">
      <alignment horizontal="center"/>
    </xf>
    <xf numFmtId="164" fontId="7" fillId="5" borderId="16" xfId="3" applyNumberFormat="1" applyFont="1" applyFill="1" applyBorder="1" applyAlignment="1">
      <alignment horizontal="center"/>
    </xf>
    <xf numFmtId="0" fontId="12" fillId="0" borderId="17" xfId="3" applyFont="1" applyBorder="1" applyAlignment="1">
      <alignment horizontal="center"/>
    </xf>
    <xf numFmtId="164" fontId="7" fillId="5" borderId="18" xfId="3" applyNumberFormat="1" applyFont="1" applyFill="1" applyBorder="1" applyAlignment="1">
      <alignment horizontal="center"/>
    </xf>
    <xf numFmtId="0" fontId="12" fillId="0" borderId="0" xfId="3" applyFont="1" applyAlignment="1">
      <alignment horizontal="center"/>
    </xf>
    <xf numFmtId="0" fontId="8" fillId="4" borderId="19" xfId="3" applyFont="1" applyFill="1" applyBorder="1" applyAlignment="1">
      <alignment horizontal="center"/>
    </xf>
    <xf numFmtId="0" fontId="9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1" fontId="14" fillId="0" borderId="20" xfId="2" applyNumberFormat="1" applyFont="1" applyFill="1" applyBorder="1" applyAlignment="1">
      <alignment horizontal="center"/>
    </xf>
    <xf numFmtId="2" fontId="15" fillId="6" borderId="19" xfId="4" applyNumberFormat="1" applyFont="1" applyFill="1" applyBorder="1" applyAlignment="1">
      <alignment horizontal="center"/>
    </xf>
    <xf numFmtId="165" fontId="5" fillId="0" borderId="0" xfId="3" applyNumberFormat="1" applyAlignment="1">
      <alignment horizontal="center"/>
    </xf>
    <xf numFmtId="166" fontId="5" fillId="0" borderId="0" xfId="3" applyNumberFormat="1"/>
    <xf numFmtId="1" fontId="14" fillId="0" borderId="22" xfId="2" applyNumberFormat="1" applyFont="1" applyFill="1" applyBorder="1" applyAlignment="1">
      <alignment horizontal="center"/>
    </xf>
    <xf numFmtId="164" fontId="15" fillId="6" borderId="4" xfId="4" applyNumberFormat="1" applyFont="1" applyFill="1" applyBorder="1" applyAlignment="1">
      <alignment horizontal="center"/>
    </xf>
    <xf numFmtId="2" fontId="15" fillId="6" borderId="4" xfId="4" applyNumberFormat="1" applyFont="1" applyFill="1" applyBorder="1" applyAlignment="1">
      <alignment horizontal="center"/>
    </xf>
    <xf numFmtId="2" fontId="15" fillId="6" borderId="23" xfId="4" applyNumberFormat="1" applyFont="1" applyFill="1" applyBorder="1" applyAlignment="1">
      <alignment horizontal="center"/>
    </xf>
    <xf numFmtId="0" fontId="3" fillId="0" borderId="9" xfId="0" applyFont="1" applyBorder="1"/>
    <xf numFmtId="0" fontId="3" fillId="0" borderId="6" xfId="0" applyFont="1" applyFill="1" applyBorder="1"/>
    <xf numFmtId="1" fontId="14" fillId="0" borderId="24" xfId="2" applyNumberFormat="1" applyFont="1" applyFill="1" applyBorder="1" applyAlignment="1">
      <alignment horizontal="center"/>
    </xf>
    <xf numFmtId="164" fontId="15" fillId="6" borderId="25" xfId="4" applyNumberFormat="1" applyFont="1" applyFill="1" applyBorder="1" applyAlignment="1">
      <alignment horizontal="center"/>
    </xf>
    <xf numFmtId="164" fontId="15" fillId="6" borderId="26" xfId="4" applyNumberFormat="1" applyFont="1" applyFill="1" applyBorder="1" applyAlignment="1">
      <alignment horizontal="center"/>
    </xf>
    <xf numFmtId="0" fontId="5" fillId="0" borderId="0" xfId="3" applyBorder="1"/>
    <xf numFmtId="0" fontId="0" fillId="0" borderId="4" xfId="0" applyBorder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5" fontId="0" fillId="0" borderId="0" xfId="0" applyNumberFormat="1"/>
    <xf numFmtId="0" fontId="17" fillId="8" borderId="27" xfId="5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5" fillId="6" borderId="21" xfId="4" applyNumberFormat="1" applyFont="1" applyFill="1" applyBorder="1" applyAlignment="1">
      <alignment horizontal="center"/>
    </xf>
    <xf numFmtId="2" fontId="19" fillId="0" borderId="21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center"/>
    </xf>
    <xf numFmtId="165" fontId="19" fillId="0" borderId="0" xfId="0" applyNumberFormat="1" applyFont="1" applyAlignment="1">
      <alignment horizontal="center"/>
    </xf>
    <xf numFmtId="1" fontId="14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2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19" fillId="0" borderId="29" xfId="0" applyNumberFormat="1" applyFont="1" applyBorder="1" applyAlignment="1">
      <alignment horizontal="center"/>
    </xf>
    <xf numFmtId="14" fontId="0" fillId="0" borderId="0" xfId="0" applyNumberFormat="1" applyAlignment="1">
      <alignment horizontal="left"/>
    </xf>
    <xf numFmtId="165" fontId="19" fillId="0" borderId="30" xfId="0" applyNumberFormat="1" applyFont="1" applyBorder="1" applyAlignment="1">
      <alignment horizontal="center"/>
    </xf>
    <xf numFmtId="0" fontId="4" fillId="0" borderId="0" xfId="0" applyFont="1"/>
    <xf numFmtId="2" fontId="19" fillId="0" borderId="23" xfId="0" applyNumberFormat="1" applyFont="1" applyBorder="1" applyAlignment="1">
      <alignment horizontal="center"/>
    </xf>
    <xf numFmtId="1" fontId="20" fillId="0" borderId="0" xfId="2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2" fontId="15" fillId="0" borderId="0" xfId="4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5" fontId="19" fillId="0" borderId="0" xfId="0" applyNumberFormat="1" applyFont="1" applyBorder="1" applyAlignment="1">
      <alignment vertical="center"/>
    </xf>
    <xf numFmtId="165" fontId="19" fillId="0" borderId="0" xfId="0" applyNumberFormat="1" applyFont="1" applyBorder="1" applyAlignment="1">
      <alignment vertical="center" wrapText="1"/>
    </xf>
    <xf numFmtId="0" fontId="18" fillId="0" borderId="3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1" fontId="14" fillId="0" borderId="32" xfId="2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" fontId="22" fillId="8" borderId="4" xfId="2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vertical="center"/>
    </xf>
    <xf numFmtId="0" fontId="24" fillId="9" borderId="0" xfId="0" applyFont="1" applyFill="1" applyBorder="1"/>
    <xf numFmtId="0" fontId="24" fillId="10" borderId="0" xfId="0" applyFont="1" applyFill="1" applyBorder="1"/>
    <xf numFmtId="0" fontId="24" fillId="0" borderId="0" xfId="0" applyFont="1" applyBorder="1" applyAlignment="1">
      <alignment horizontal="left"/>
    </xf>
    <xf numFmtId="0" fontId="24" fillId="10" borderId="0" xfId="0" applyFont="1" applyFill="1" applyBorder="1" applyAlignment="1">
      <alignment vertical="center" wrapText="1"/>
    </xf>
    <xf numFmtId="0" fontId="24" fillId="0" borderId="0" xfId="0" applyFont="1" applyFill="1"/>
    <xf numFmtId="0" fontId="24" fillId="0" borderId="0" xfId="0" applyFont="1" applyFill="1" applyBorder="1" applyAlignment="1" applyProtection="1">
      <alignment vertical="top"/>
      <protection locked="0"/>
    </xf>
    <xf numFmtId="0" fontId="24" fillId="0" borderId="0" xfId="0" applyFont="1" applyFill="1" applyBorder="1" applyAlignment="1" applyProtection="1">
      <alignment horizontal="center" vertical="top" readingOrder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top" wrapText="1" readingOrder="1"/>
      <protection locked="0"/>
    </xf>
    <xf numFmtId="0" fontId="26" fillId="2" borderId="2" xfId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17" fontId="19" fillId="0" borderId="0" xfId="0" applyNumberFormat="1" applyFont="1"/>
    <xf numFmtId="14" fontId="0" fillId="0" borderId="0" xfId="0" applyNumberFormat="1"/>
    <xf numFmtId="17" fontId="0" fillId="0" borderId="0" xfId="0" applyNumberFormat="1"/>
    <xf numFmtId="0" fontId="6" fillId="0" borderId="4" xfId="3" applyFont="1" applyBorder="1" applyAlignment="1">
      <alignment horizontal="center"/>
    </xf>
    <xf numFmtId="165" fontId="19" fillId="0" borderId="19" xfId="0" applyNumberFormat="1" applyFont="1" applyBorder="1" applyAlignment="1">
      <alignment horizontal="center" vertical="center" wrapText="1"/>
    </xf>
    <xf numFmtId="165" fontId="19" fillId="0" borderId="27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6" fillId="2" borderId="2" xfId="1" applyFont="1" applyBorder="1" applyAlignment="1">
      <alignment horizontal="center" vertical="center"/>
    </xf>
    <xf numFmtId="0" fontId="28" fillId="2" borderId="39" xfId="1" applyFont="1" applyBorder="1" applyAlignment="1">
      <alignment horizontal="center" vertical="center"/>
    </xf>
    <xf numFmtId="0" fontId="28" fillId="2" borderId="40" xfId="1" applyFont="1" applyBorder="1" applyAlignment="1">
      <alignment horizontal="center" vertical="center"/>
    </xf>
    <xf numFmtId="14" fontId="26" fillId="2" borderId="33" xfId="1" applyNumberFormat="1" applyFont="1" applyBorder="1" applyAlignment="1">
      <alignment horizontal="center" vertical="center"/>
    </xf>
    <xf numFmtId="14" fontId="26" fillId="2" borderId="34" xfId="1" applyNumberFormat="1" applyFont="1" applyBorder="1" applyAlignment="1">
      <alignment horizontal="center" vertical="center"/>
    </xf>
    <xf numFmtId="14" fontId="26" fillId="2" borderId="35" xfId="1" applyNumberFormat="1" applyFont="1" applyBorder="1" applyAlignment="1">
      <alignment horizontal="center" vertical="center"/>
    </xf>
    <xf numFmtId="14" fontId="26" fillId="2" borderId="36" xfId="1" applyNumberFormat="1" applyFont="1" applyBorder="1" applyAlignment="1">
      <alignment horizontal="center" vertical="center"/>
    </xf>
    <xf numFmtId="14" fontId="26" fillId="2" borderId="37" xfId="1" applyNumberFormat="1" applyFont="1" applyBorder="1" applyAlignment="1">
      <alignment horizontal="center" vertical="center"/>
    </xf>
    <xf numFmtId="14" fontId="26" fillId="2" borderId="38" xfId="1" applyNumberFormat="1" applyFont="1" applyBorder="1" applyAlignment="1">
      <alignment horizontal="center" vertical="center"/>
    </xf>
  </cellXfs>
  <cellStyles count="6">
    <cellStyle name="Calculation" xfId="1" builtinId="22"/>
    <cellStyle name="Calculation 2" xfId="5" xr:uid="{60124D2E-D4F2-4D40-AD3D-B35B19712C3D}"/>
    <cellStyle name="Normal" xfId="0" builtinId="0"/>
    <cellStyle name="Normal 2 2" xfId="3" xr:uid="{756865BF-7B09-4A50-9E5B-4F9A9B861B93}"/>
    <cellStyle name="Note" xfId="2" builtinId="10"/>
    <cellStyle name="Note 2" xfId="4" xr:uid="{B2E443B0-0DB9-46F9-B0A3-A6059D27F4D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17024450891007045"/>
                  <c:y val="-4.098409385573791E-2"/>
                </c:manualLayout>
              </c:layout>
              <c:numFmt formatCode="General" sourceLinked="0"/>
            </c:trendlineLbl>
          </c:trendline>
          <c:xVal>
            <c:numRef>
              <c:f>'Protein quantification'!$G$3:$G$11</c:f>
              <c:numCache>
                <c:formatCode>General</c:formatCode>
                <c:ptCount val="9"/>
                <c:pt idx="0">
                  <c:v>0</c:v>
                </c:pt>
                <c:pt idx="1">
                  <c:v>2.5000000000000001E-2</c:v>
                </c:pt>
                <c:pt idx="2">
                  <c:v>0.125</c:v>
                </c:pt>
                <c:pt idx="3">
                  <c:v>0.25</c:v>
                </c:pt>
                <c:pt idx="4">
                  <c:v>0.5</c:v>
                </c:pt>
                <c:pt idx="5">
                  <c:v>0.75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'Protein quantification'!$F$3:$F$11</c:f>
              <c:numCache>
                <c:formatCode>0.000</c:formatCode>
                <c:ptCount val="9"/>
                <c:pt idx="0">
                  <c:v>0</c:v>
                </c:pt>
                <c:pt idx="1">
                  <c:v>9.7000000000000003E-3</c:v>
                </c:pt>
                <c:pt idx="2">
                  <c:v>2.5549999999999989E-2</c:v>
                </c:pt>
                <c:pt idx="3">
                  <c:v>4.9499999999999988E-2</c:v>
                </c:pt>
                <c:pt idx="4">
                  <c:v>0.10670000000000002</c:v>
                </c:pt>
                <c:pt idx="6">
                  <c:v>0.20579999999999998</c:v>
                </c:pt>
                <c:pt idx="7">
                  <c:v>0.30785000000000001</c:v>
                </c:pt>
                <c:pt idx="8">
                  <c:v>0.40755000000000002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5F-4A9F-8F00-8F6CC0C7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938048"/>
        <c:axId val="146938608"/>
      </c:scatterChart>
      <c:valAx>
        <c:axId val="1469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938608"/>
        <c:crosses val="autoZero"/>
        <c:crossBetween val="midCat"/>
      </c:valAx>
      <c:valAx>
        <c:axId val="146938608"/>
        <c:scaling>
          <c:orientation val="minMax"/>
        </c:scaling>
        <c:delete val="0"/>
        <c:axPos val="l"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46938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408305</xdr:colOff>
      <xdr:row>10</xdr:row>
      <xdr:rowOff>150495</xdr:rowOff>
    </xdr:from>
    <xdr:to>
      <xdr:col>15</xdr:col>
      <xdr:colOff>634365</xdr:colOff>
      <xdr:row>19</xdr:row>
      <xdr:rowOff>28575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5E072B8-F11A-4B9A-A882-044AB27DD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24</xdr:row>
      <xdr:rowOff>49530</xdr:rowOff>
    </xdr:from>
    <xdr:to>
      <xdr:col>16</xdr:col>
      <xdr:colOff>211455</xdr:colOff>
      <xdr:row>39</xdr:row>
      <xdr:rowOff>170796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CF8D4-9EC1-4D76-9FF0-C07ADE76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4461510"/>
          <a:ext cx="6278880" cy="2828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CACF-E6E0-4059-B0D2-B78DB2F0E28D}">
  <dimension ref="A1:L19"/>
  <sheetViews>
    <sheetView workbookViewId="0">
      <selection activeCell="A19" sqref="A19"/>
    </sheetView>
  </sheetViews>
  <sheetFormatPr defaultRowHeight="14.4" x14ac:dyDescent="0.3"/>
  <sheetData>
    <row r="1" spans="1:12" x14ac:dyDescent="0.3">
      <c r="A1" s="1">
        <v>9.01E-2</v>
      </c>
      <c r="B1" s="2">
        <v>0.1017</v>
      </c>
      <c r="C1" s="2">
        <v>0.11559999999999999</v>
      </c>
      <c r="D1" s="2">
        <v>0.14399999999999999</v>
      </c>
      <c r="E1" s="2">
        <v>0.19650000000000001</v>
      </c>
      <c r="F1" s="2">
        <v>0.17299999999999999</v>
      </c>
      <c r="G1" s="2">
        <v>0.29859999999999998</v>
      </c>
      <c r="H1" s="2">
        <v>0.39889999999999998</v>
      </c>
      <c r="I1" s="3">
        <v>0.4975</v>
      </c>
      <c r="J1">
        <v>8.9200000000000002E-2</v>
      </c>
      <c r="K1">
        <v>4.6399999999999997E-2</v>
      </c>
      <c r="L1">
        <v>4.6899999999999997E-2</v>
      </c>
    </row>
    <row r="2" spans="1:12" x14ac:dyDescent="0.3">
      <c r="A2" s="4">
        <v>9.0300000000000005E-2</v>
      </c>
      <c r="B2" s="5">
        <v>9.8100000000000007E-2</v>
      </c>
      <c r="C2" s="5">
        <v>0.1159</v>
      </c>
      <c r="D2" s="5">
        <v>0.13539999999999999</v>
      </c>
      <c r="E2" s="5">
        <v>0.1973</v>
      </c>
      <c r="F2" s="5">
        <v>0.19989999999999999</v>
      </c>
      <c r="G2" s="5">
        <v>0.29339999999999999</v>
      </c>
      <c r="H2" s="5">
        <v>0.3972</v>
      </c>
      <c r="I2" s="6">
        <v>0.498</v>
      </c>
      <c r="J2">
        <v>9.1700000000000004E-2</v>
      </c>
      <c r="K2">
        <v>4.65E-2</v>
      </c>
      <c r="L2">
        <v>4.65E-2</v>
      </c>
    </row>
    <row r="3" spans="1:12" x14ac:dyDescent="0.3">
      <c r="A3" s="1">
        <v>0.21929999999999999</v>
      </c>
      <c r="B3" s="2">
        <v>0.21</v>
      </c>
      <c r="C3" s="2">
        <v>0.17960000000000001</v>
      </c>
      <c r="D3" s="2">
        <v>0.2465</v>
      </c>
      <c r="E3" s="2">
        <v>0.23369999999999999</v>
      </c>
      <c r="F3" s="2">
        <v>0.22289999999999999</v>
      </c>
      <c r="G3" s="2">
        <v>0.21609999999999999</v>
      </c>
      <c r="H3" s="2">
        <v>0.2346</v>
      </c>
      <c r="I3" s="43">
        <v>0.15110000000000001</v>
      </c>
      <c r="J3" s="3">
        <v>0.2044</v>
      </c>
      <c r="K3">
        <v>4.7899999999999998E-2</v>
      </c>
      <c r="L3">
        <v>4.99E-2</v>
      </c>
    </row>
    <row r="4" spans="1:12" x14ac:dyDescent="0.3">
      <c r="A4" s="4">
        <v>0.222</v>
      </c>
      <c r="B4" s="5">
        <v>0.19550000000000001</v>
      </c>
      <c r="C4" s="5">
        <v>0.1757</v>
      </c>
      <c r="D4" s="5">
        <v>0.2445</v>
      </c>
      <c r="E4" s="5">
        <v>0.22689999999999999</v>
      </c>
      <c r="F4" s="5">
        <v>0.21879999999999999</v>
      </c>
      <c r="G4" s="5">
        <v>0.21029999999999999</v>
      </c>
      <c r="H4" s="5">
        <v>0.22589999999999999</v>
      </c>
      <c r="I4" s="5">
        <v>0.21179999999999999</v>
      </c>
      <c r="J4" s="42">
        <v>0.248</v>
      </c>
      <c r="K4">
        <v>4.7100000000000003E-2</v>
      </c>
      <c r="L4">
        <v>4.8800000000000003E-2</v>
      </c>
    </row>
    <row r="5" spans="1:12" x14ac:dyDescent="0.3">
      <c r="A5" s="7">
        <v>0.2175</v>
      </c>
      <c r="B5" s="8">
        <v>0.20780000000000001</v>
      </c>
      <c r="C5" s="8">
        <v>0.1799</v>
      </c>
      <c r="D5" s="8">
        <v>0.24740000000000001</v>
      </c>
      <c r="E5" s="8">
        <v>0.22939999999999999</v>
      </c>
      <c r="F5" s="8">
        <v>0.22189999999999999</v>
      </c>
      <c r="G5" s="8">
        <v>0.2109</v>
      </c>
      <c r="H5" s="8">
        <v>0.2356</v>
      </c>
      <c r="I5" s="8">
        <v>0.22939999999999999</v>
      </c>
      <c r="J5" s="9">
        <v>9.3399999999999997E-2</v>
      </c>
      <c r="K5">
        <v>4.7800000000000002E-2</v>
      </c>
      <c r="L5">
        <v>4.7100000000000003E-2</v>
      </c>
    </row>
    <row r="6" spans="1:12" x14ac:dyDescent="0.3">
      <c r="A6">
        <v>4.7100000000000003E-2</v>
      </c>
      <c r="B6">
        <v>4.7E-2</v>
      </c>
      <c r="C6">
        <v>4.7100000000000003E-2</v>
      </c>
      <c r="D6">
        <v>4.7199999999999999E-2</v>
      </c>
      <c r="E6">
        <v>4.6899999999999997E-2</v>
      </c>
      <c r="F6">
        <v>4.7300000000000002E-2</v>
      </c>
      <c r="G6">
        <v>4.6899999999999997E-2</v>
      </c>
      <c r="H6">
        <v>4.6899999999999997E-2</v>
      </c>
      <c r="I6">
        <v>4.6899999999999997E-2</v>
      </c>
      <c r="J6">
        <v>4.7100000000000003E-2</v>
      </c>
      <c r="K6">
        <v>4.6899999999999997E-2</v>
      </c>
      <c r="L6">
        <v>4.6800000000000001E-2</v>
      </c>
    </row>
    <row r="7" spans="1:12" x14ac:dyDescent="0.3">
      <c r="A7">
        <v>4.7399999999999998E-2</v>
      </c>
      <c r="B7">
        <v>4.7500000000000001E-2</v>
      </c>
      <c r="C7">
        <v>4.7500000000000001E-2</v>
      </c>
      <c r="D7">
        <v>4.7800000000000002E-2</v>
      </c>
      <c r="E7">
        <v>4.7899999999999998E-2</v>
      </c>
      <c r="F7">
        <v>4.7399999999999998E-2</v>
      </c>
      <c r="G7">
        <v>4.7500000000000001E-2</v>
      </c>
      <c r="H7">
        <v>4.7399999999999998E-2</v>
      </c>
      <c r="I7">
        <v>4.7100000000000003E-2</v>
      </c>
      <c r="J7">
        <v>4.7100000000000003E-2</v>
      </c>
      <c r="K7">
        <v>4.7E-2</v>
      </c>
      <c r="L7">
        <v>4.7800000000000002E-2</v>
      </c>
    </row>
    <row r="8" spans="1:12" x14ac:dyDescent="0.3">
      <c r="A8">
        <v>4.7899999999999998E-2</v>
      </c>
      <c r="B8">
        <v>4.7399999999999998E-2</v>
      </c>
      <c r="C8">
        <v>4.6800000000000001E-2</v>
      </c>
      <c r="D8">
        <v>4.8899999999999999E-2</v>
      </c>
      <c r="E8">
        <v>4.7300000000000002E-2</v>
      </c>
      <c r="F8">
        <v>4.7199999999999999E-2</v>
      </c>
      <c r="G8">
        <v>4.6800000000000001E-2</v>
      </c>
      <c r="H8">
        <v>4.6899999999999997E-2</v>
      </c>
      <c r="I8">
        <v>4.6699999999999998E-2</v>
      </c>
      <c r="J8">
        <v>4.7300000000000002E-2</v>
      </c>
      <c r="K8">
        <v>4.6899999999999997E-2</v>
      </c>
      <c r="L8">
        <v>4.7899999999999998E-2</v>
      </c>
    </row>
    <row r="10" spans="1:12" x14ac:dyDescent="0.3">
      <c r="A10" s="10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2"/>
    </row>
    <row r="11" spans="1:12" x14ac:dyDescent="0.3">
      <c r="A11" s="13" t="s">
        <v>0</v>
      </c>
      <c r="B11" s="14" t="s">
        <v>1</v>
      </c>
      <c r="C11" s="14" t="s">
        <v>2</v>
      </c>
      <c r="D11" s="14" t="s">
        <v>3</v>
      </c>
      <c r="E11" s="14" t="s">
        <v>4</v>
      </c>
      <c r="F11" s="14" t="s">
        <v>5</v>
      </c>
      <c r="G11" s="14" t="s">
        <v>6</v>
      </c>
      <c r="H11" s="14" t="s">
        <v>7</v>
      </c>
      <c r="I11" s="14" t="s">
        <v>8</v>
      </c>
      <c r="J11" s="15"/>
    </row>
    <row r="12" spans="1:12" x14ac:dyDescent="0.3">
      <c r="A12" s="13">
        <v>415</v>
      </c>
      <c r="B12" s="14">
        <v>419</v>
      </c>
      <c r="C12" s="14">
        <v>421</v>
      </c>
      <c r="D12" s="14">
        <v>704</v>
      </c>
      <c r="E12" s="14">
        <v>705</v>
      </c>
      <c r="F12" s="14">
        <v>706</v>
      </c>
      <c r="G12" s="14">
        <v>707</v>
      </c>
      <c r="H12" s="14">
        <v>736</v>
      </c>
      <c r="I12" s="14">
        <v>738</v>
      </c>
      <c r="J12" s="15">
        <v>738</v>
      </c>
    </row>
    <row r="13" spans="1:12" x14ac:dyDescent="0.3">
      <c r="A13" s="13">
        <v>415</v>
      </c>
      <c r="B13" s="14">
        <v>419</v>
      </c>
      <c r="C13" s="14">
        <v>421</v>
      </c>
      <c r="D13" s="14">
        <v>704</v>
      </c>
      <c r="E13" s="14">
        <v>705</v>
      </c>
      <c r="F13" s="14">
        <v>706</v>
      </c>
      <c r="G13" s="14">
        <v>707</v>
      </c>
      <c r="H13" s="14">
        <v>736</v>
      </c>
      <c r="I13" s="14">
        <v>738</v>
      </c>
      <c r="J13" s="15">
        <v>738</v>
      </c>
    </row>
    <row r="14" spans="1:12" x14ac:dyDescent="0.3">
      <c r="A14" s="13">
        <v>415</v>
      </c>
      <c r="B14" s="14">
        <v>419</v>
      </c>
      <c r="C14" s="14">
        <v>421</v>
      </c>
      <c r="D14" s="14">
        <v>704</v>
      </c>
      <c r="E14" s="14">
        <v>705</v>
      </c>
      <c r="F14" s="14">
        <v>706</v>
      </c>
      <c r="G14" s="14">
        <v>707</v>
      </c>
      <c r="H14" s="14">
        <v>736</v>
      </c>
      <c r="I14" s="14">
        <v>738</v>
      </c>
      <c r="J14" s="15"/>
    </row>
    <row r="15" spans="1:12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2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8"/>
    </row>
    <row r="19" spans="1:10" x14ac:dyDescent="0.3">
      <c r="A19" t="s">
        <v>101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66C5-8D83-432F-BAE5-1ADB21A372D9}">
  <dimension ref="A1:N35"/>
  <sheetViews>
    <sheetView workbookViewId="0">
      <selection activeCell="D37" sqref="D37"/>
    </sheetView>
  </sheetViews>
  <sheetFormatPr defaultColWidth="10.88671875" defaultRowHeight="13.2" x14ac:dyDescent="0.25"/>
  <cols>
    <col min="1" max="1" width="30.6640625" style="19" customWidth="1"/>
    <col min="2" max="3" width="8.33203125" style="19" customWidth="1"/>
    <col min="4" max="4" width="8.109375" style="19" customWidth="1"/>
    <col min="5" max="5" width="7.5546875" style="19" customWidth="1"/>
    <col min="6" max="6" width="8" style="19" customWidth="1"/>
    <col min="7" max="7" width="15.88671875" style="19" bestFit="1" customWidth="1"/>
    <col min="8" max="8" width="16.109375" style="19" bestFit="1" customWidth="1"/>
    <col min="9" max="16384" width="10.88671875" style="19"/>
  </cols>
  <sheetData>
    <row r="1" spans="1:14" ht="15.6" x14ac:dyDescent="0.3">
      <c r="A1" s="107" t="s">
        <v>9</v>
      </c>
      <c r="B1" s="107"/>
      <c r="C1" s="107"/>
      <c r="D1" s="107"/>
      <c r="E1" s="107"/>
      <c r="F1" s="107"/>
      <c r="G1" s="107"/>
      <c r="I1" s="20"/>
      <c r="L1" s="20"/>
      <c r="M1" s="20"/>
      <c r="N1" s="20"/>
    </row>
    <row r="2" spans="1:14" x14ac:dyDescent="0.25">
      <c r="A2" s="21" t="s">
        <v>10</v>
      </c>
      <c r="B2" s="21" t="s">
        <v>11</v>
      </c>
      <c r="C2" s="21" t="s">
        <v>12</v>
      </c>
      <c r="D2" s="21" t="s">
        <v>13</v>
      </c>
      <c r="E2" s="21" t="s">
        <v>14</v>
      </c>
      <c r="F2" s="21" t="s">
        <v>15</v>
      </c>
      <c r="G2" s="21" t="s">
        <v>16</v>
      </c>
      <c r="I2" s="20"/>
      <c r="L2" s="20"/>
      <c r="M2" s="20"/>
      <c r="N2" s="20"/>
    </row>
    <row r="3" spans="1:14" ht="14.4" x14ac:dyDescent="0.3">
      <c r="A3" s="22" t="s">
        <v>17</v>
      </c>
      <c r="B3">
        <v>9.01E-2</v>
      </c>
      <c r="C3">
        <v>9.0300000000000005E-2</v>
      </c>
      <c r="D3"/>
      <c r="E3" s="23">
        <f t="shared" ref="E3:E11" si="0">AVERAGE(B3:D3)</f>
        <v>9.0200000000000002E-2</v>
      </c>
      <c r="F3" s="23">
        <f t="shared" ref="F3:F9" si="1">E3-$E$3</f>
        <v>0</v>
      </c>
      <c r="G3" s="22">
        <v>0</v>
      </c>
      <c r="I3" s="20"/>
      <c r="L3" s="20"/>
      <c r="M3" s="20"/>
      <c r="N3" s="20"/>
    </row>
    <row r="4" spans="1:14" ht="15" thickBot="1" x14ac:dyDescent="0.35">
      <c r="A4" s="22" t="s">
        <v>18</v>
      </c>
      <c r="B4">
        <v>0.1017</v>
      </c>
      <c r="C4">
        <v>9.8100000000000007E-2</v>
      </c>
      <c r="D4"/>
      <c r="E4" s="23">
        <f t="shared" si="0"/>
        <v>9.9900000000000003E-2</v>
      </c>
      <c r="F4" s="23">
        <f t="shared" si="1"/>
        <v>9.7000000000000003E-3</v>
      </c>
      <c r="G4" s="22">
        <v>2.5000000000000001E-2</v>
      </c>
      <c r="I4" s="20"/>
      <c r="L4" s="20"/>
      <c r="M4" s="20"/>
      <c r="N4" s="20"/>
    </row>
    <row r="5" spans="1:14" ht="15" thickTop="1" x14ac:dyDescent="0.3">
      <c r="A5" s="22" t="s">
        <v>19</v>
      </c>
      <c r="B5">
        <v>0.11559999999999999</v>
      </c>
      <c r="C5">
        <v>0.1159</v>
      </c>
      <c r="D5"/>
      <c r="E5" s="23">
        <f t="shared" si="0"/>
        <v>0.11574999999999999</v>
      </c>
      <c r="F5" s="23">
        <f t="shared" si="1"/>
        <v>2.5549999999999989E-2</v>
      </c>
      <c r="G5" s="22">
        <v>0.125</v>
      </c>
      <c r="I5" s="20"/>
      <c r="K5" s="24" t="s">
        <v>17</v>
      </c>
      <c r="L5" s="25">
        <v>0.2036</v>
      </c>
      <c r="M5" s="20"/>
      <c r="N5" s="20"/>
    </row>
    <row r="6" spans="1:14" ht="14.4" x14ac:dyDescent="0.3">
      <c r="A6" s="22" t="s">
        <v>20</v>
      </c>
      <c r="B6">
        <v>0.14399999999999999</v>
      </c>
      <c r="C6">
        <v>0.13539999999999999</v>
      </c>
      <c r="D6"/>
      <c r="E6" s="23">
        <f t="shared" si="0"/>
        <v>0.13969999999999999</v>
      </c>
      <c r="F6" s="23">
        <f t="shared" si="1"/>
        <v>4.9499999999999988E-2</v>
      </c>
      <c r="G6" s="22">
        <v>0.25</v>
      </c>
      <c r="I6" s="20"/>
      <c r="K6" s="26" t="s">
        <v>18</v>
      </c>
      <c r="L6" s="27">
        <v>1.6999999999999999E-3</v>
      </c>
      <c r="M6" s="20"/>
      <c r="N6" s="20"/>
    </row>
    <row r="7" spans="1:14" ht="14.4" x14ac:dyDescent="0.3">
      <c r="A7" s="22" t="s">
        <v>21</v>
      </c>
      <c r="B7">
        <v>0.19650000000000001</v>
      </c>
      <c r="C7">
        <v>0.1973</v>
      </c>
      <c r="D7"/>
      <c r="E7" s="23">
        <f t="shared" si="0"/>
        <v>0.19690000000000002</v>
      </c>
      <c r="F7" s="23">
        <f t="shared" si="1"/>
        <v>0.10670000000000002</v>
      </c>
      <c r="G7" s="22">
        <v>0.5</v>
      </c>
      <c r="I7" s="20"/>
      <c r="K7" s="26" t="s">
        <v>22</v>
      </c>
      <c r="L7" s="27"/>
      <c r="M7" s="20"/>
      <c r="N7" s="20"/>
    </row>
    <row r="8" spans="1:14" ht="14.4" x14ac:dyDescent="0.3">
      <c r="A8" s="22" t="s">
        <v>23</v>
      </c>
      <c r="B8">
        <v>0.17299999999999999</v>
      </c>
      <c r="C8">
        <v>0.19989999999999999</v>
      </c>
      <c r="D8"/>
      <c r="E8" s="23">
        <f t="shared" si="0"/>
        <v>0.18645</v>
      </c>
      <c r="F8" s="23"/>
      <c r="G8" s="22">
        <v>0.75</v>
      </c>
      <c r="I8" s="20"/>
      <c r="K8" s="26" t="s">
        <v>24</v>
      </c>
      <c r="L8" s="27">
        <v>0.99980000000000002</v>
      </c>
      <c r="M8" s="20"/>
      <c r="N8" s="20"/>
    </row>
    <row r="9" spans="1:14" ht="15" thickBot="1" x14ac:dyDescent="0.35">
      <c r="A9" s="22" t="s">
        <v>25</v>
      </c>
      <c r="B9">
        <v>0.29859999999999998</v>
      </c>
      <c r="C9">
        <v>0.29339999999999999</v>
      </c>
      <c r="D9"/>
      <c r="E9" s="23">
        <f t="shared" si="0"/>
        <v>0.29599999999999999</v>
      </c>
      <c r="F9" s="23">
        <f t="shared" si="1"/>
        <v>0.20579999999999998</v>
      </c>
      <c r="G9" s="22">
        <v>1</v>
      </c>
      <c r="I9" s="20"/>
      <c r="K9" s="28" t="s">
        <v>26</v>
      </c>
      <c r="L9" s="29">
        <v>1</v>
      </c>
    </row>
    <row r="10" spans="1:14" ht="15" thickTop="1" x14ac:dyDescent="0.3">
      <c r="A10" s="22" t="s">
        <v>27</v>
      </c>
      <c r="B10">
        <v>0.39889999999999998</v>
      </c>
      <c r="C10">
        <v>0.3972</v>
      </c>
      <c r="D10"/>
      <c r="E10" s="23">
        <f t="shared" si="0"/>
        <v>0.39805000000000001</v>
      </c>
      <c r="F10" s="23">
        <f>E10-$E$3</f>
        <v>0.30785000000000001</v>
      </c>
      <c r="G10" s="22">
        <v>1.5</v>
      </c>
      <c r="I10" s="20"/>
      <c r="J10" s="30"/>
      <c r="K10" s="20"/>
      <c r="L10" s="20"/>
      <c r="M10" s="20"/>
    </row>
    <row r="11" spans="1:14" ht="14.4" x14ac:dyDescent="0.3">
      <c r="A11" s="22" t="s">
        <v>28</v>
      </c>
      <c r="B11">
        <v>0.4975</v>
      </c>
      <c r="C11">
        <v>0.498</v>
      </c>
      <c r="D11"/>
      <c r="E11" s="23">
        <f t="shared" si="0"/>
        <v>0.49775000000000003</v>
      </c>
      <c r="F11" s="23">
        <f>E11-$E$3</f>
        <v>0.40755000000000002</v>
      </c>
      <c r="G11" s="22">
        <v>2</v>
      </c>
      <c r="I11" s="20"/>
      <c r="J11" s="20" t="s">
        <v>29</v>
      </c>
      <c r="K11" s="20"/>
      <c r="L11" s="20"/>
      <c r="M11" s="20"/>
      <c r="N11" s="20"/>
    </row>
    <row r="12" spans="1:14" ht="13.8" thickBot="1" x14ac:dyDescent="0.3">
      <c r="A12" s="31" t="s">
        <v>10</v>
      </c>
      <c r="B12" s="31" t="s">
        <v>11</v>
      </c>
      <c r="C12" s="31" t="s">
        <v>12</v>
      </c>
      <c r="D12" s="31" t="s">
        <v>13</v>
      </c>
      <c r="E12" s="31" t="s">
        <v>14</v>
      </c>
      <c r="F12" s="31" t="s">
        <v>15</v>
      </c>
      <c r="G12" s="31" t="s">
        <v>16</v>
      </c>
      <c r="H12" s="32" t="s">
        <v>30</v>
      </c>
      <c r="I12" s="33" t="s">
        <v>31</v>
      </c>
      <c r="L12" s="20"/>
      <c r="M12" s="20"/>
      <c r="N12" s="20"/>
    </row>
    <row r="13" spans="1:14" ht="14.4" x14ac:dyDescent="0.3">
      <c r="A13" s="44">
        <v>415</v>
      </c>
      <c r="B13" s="48">
        <v>0.21929999999999999</v>
      </c>
      <c r="C13" s="48">
        <v>0.222</v>
      </c>
      <c r="D13" s="48">
        <v>0.2175</v>
      </c>
      <c r="E13" s="39">
        <f>AVERAGE(B13:D13)</f>
        <v>0.21960000000000002</v>
      </c>
      <c r="F13" s="45">
        <f>E13-$E$3</f>
        <v>0.12940000000000002</v>
      </c>
      <c r="G13" s="35">
        <f>(F13-$L$6)/$L$5*$L$9</f>
        <v>0.6272102161100197</v>
      </c>
      <c r="H13" s="36">
        <f>G13*10</f>
        <v>6.2721021611001966</v>
      </c>
      <c r="I13" s="37">
        <f>_xlfn.STDEV.S(B13:D13)</f>
        <v>2.2649503305812273E-3</v>
      </c>
    </row>
    <row r="14" spans="1:14" ht="14.4" x14ac:dyDescent="0.3">
      <c r="A14" s="44">
        <v>419</v>
      </c>
      <c r="B14" s="48">
        <v>0.21</v>
      </c>
      <c r="C14" s="48">
        <v>0.19550000000000001</v>
      </c>
      <c r="D14" s="48">
        <v>0.20780000000000001</v>
      </c>
      <c r="E14" s="39">
        <f t="shared" ref="E14:E20" si="2">AVERAGE(B14:D14)</f>
        <v>0.20443333333333333</v>
      </c>
      <c r="F14" s="46">
        <f t="shared" ref="F14:F19" si="3">E14-$E$3</f>
        <v>0.11423333333333333</v>
      </c>
      <c r="G14" s="40">
        <f>(F14-$L$6)/$L$5*$L$9</f>
        <v>0.55271774721676492</v>
      </c>
      <c r="H14" s="36">
        <f t="shared" ref="H14:H21" si="4">G14*10</f>
        <v>5.527177472167649</v>
      </c>
      <c r="I14" s="37">
        <f t="shared" ref="I14:I21" si="5">_xlfn.STDEV.S(B14:D14)</f>
        <v>7.8143031252526449E-3</v>
      </c>
    </row>
    <row r="15" spans="1:14" ht="14.4" x14ac:dyDescent="0.3">
      <c r="A15" s="44">
        <v>421</v>
      </c>
      <c r="B15" s="48">
        <v>0.17960000000000001</v>
      </c>
      <c r="C15" s="48">
        <v>0.1757</v>
      </c>
      <c r="D15" s="48">
        <v>0.1799</v>
      </c>
      <c r="E15" s="39">
        <f t="shared" si="2"/>
        <v>0.1784</v>
      </c>
      <c r="F15" s="46">
        <f t="shared" si="3"/>
        <v>8.8200000000000001E-2</v>
      </c>
      <c r="G15" s="40">
        <f t="shared" ref="G15:G20" si="6">(F15-$L$6)/$L$5*$L$9</f>
        <v>0.42485265225933205</v>
      </c>
      <c r="H15" s="36">
        <f t="shared" si="4"/>
        <v>4.2485265225933206</v>
      </c>
      <c r="I15" s="37">
        <f t="shared" si="5"/>
        <v>2.3430749027720031E-3</v>
      </c>
    </row>
    <row r="16" spans="1:14" ht="14.4" x14ac:dyDescent="0.3">
      <c r="A16" s="44">
        <v>704</v>
      </c>
      <c r="B16" s="48">
        <v>0.2465</v>
      </c>
      <c r="C16" s="48">
        <v>0.2445</v>
      </c>
      <c r="D16" s="48">
        <v>0.24740000000000001</v>
      </c>
      <c r="E16" s="39">
        <f t="shared" si="2"/>
        <v>0.24613333333333332</v>
      </c>
      <c r="F16" s="46">
        <f t="shared" si="3"/>
        <v>0.15593333333333331</v>
      </c>
      <c r="G16" s="40">
        <f t="shared" si="6"/>
        <v>0.75753110674525193</v>
      </c>
      <c r="H16" s="36">
        <f t="shared" si="4"/>
        <v>7.5753110674525193</v>
      </c>
      <c r="I16" s="37">
        <f t="shared" si="5"/>
        <v>1.4843629385474938E-3</v>
      </c>
      <c r="K16"/>
      <c r="L16"/>
    </row>
    <row r="17" spans="1:12" ht="14.4" x14ac:dyDescent="0.3">
      <c r="A17" s="44">
        <v>705</v>
      </c>
      <c r="B17" s="48">
        <v>0.23369999999999999</v>
      </c>
      <c r="C17" s="48">
        <v>0.22689999999999999</v>
      </c>
      <c r="D17" s="48">
        <v>0.22939999999999999</v>
      </c>
      <c r="E17" s="39">
        <f t="shared" si="2"/>
        <v>0.22999999999999998</v>
      </c>
      <c r="F17" s="46">
        <f t="shared" si="3"/>
        <v>0.13979999999999998</v>
      </c>
      <c r="G17" s="40">
        <f t="shared" si="6"/>
        <v>0.67829076620825135</v>
      </c>
      <c r="H17" s="36">
        <f t="shared" si="4"/>
        <v>6.7829076620825131</v>
      </c>
      <c r="I17" s="37">
        <f t="shared" si="5"/>
        <v>3.4394767043839677E-3</v>
      </c>
      <c r="K17"/>
      <c r="L17"/>
    </row>
    <row r="18" spans="1:12" ht="14.4" x14ac:dyDescent="0.3">
      <c r="A18" s="44">
        <v>706</v>
      </c>
      <c r="B18" s="48">
        <v>0.22289999999999999</v>
      </c>
      <c r="C18" s="48">
        <v>0.21879999999999999</v>
      </c>
      <c r="D18" s="48">
        <v>0.22189999999999999</v>
      </c>
      <c r="E18" s="39">
        <f t="shared" si="2"/>
        <v>0.22119999999999998</v>
      </c>
      <c r="F18" s="46">
        <f t="shared" si="3"/>
        <v>0.13099999999999998</v>
      </c>
      <c r="G18" s="40">
        <f t="shared" si="6"/>
        <v>0.63506876227897824</v>
      </c>
      <c r="H18" s="36">
        <f t="shared" si="4"/>
        <v>6.3506876227897822</v>
      </c>
      <c r="I18" s="37">
        <f t="shared" si="5"/>
        <v>2.1377558326431908E-3</v>
      </c>
      <c r="K18"/>
      <c r="L18"/>
    </row>
    <row r="19" spans="1:12" ht="14.4" x14ac:dyDescent="0.3">
      <c r="A19" s="44">
        <v>707</v>
      </c>
      <c r="B19" s="48">
        <v>0.21609999999999999</v>
      </c>
      <c r="C19" s="48">
        <v>0.21029999999999999</v>
      </c>
      <c r="D19" s="48">
        <v>0.2109</v>
      </c>
      <c r="E19" s="39">
        <f t="shared" si="2"/>
        <v>0.21243333333333334</v>
      </c>
      <c r="F19" s="46">
        <f t="shared" si="3"/>
        <v>0.12223333333333333</v>
      </c>
      <c r="G19" s="40">
        <f t="shared" si="6"/>
        <v>0.5920104780615586</v>
      </c>
      <c r="H19" s="36">
        <f t="shared" si="4"/>
        <v>5.9201047806155858</v>
      </c>
      <c r="I19" s="37">
        <f t="shared" si="5"/>
        <v>3.1895663237081788E-3</v>
      </c>
      <c r="K19"/>
      <c r="L19"/>
    </row>
    <row r="20" spans="1:12" ht="14.4" x14ac:dyDescent="0.3">
      <c r="A20" s="44">
        <v>736</v>
      </c>
      <c r="B20" s="48">
        <v>0.2346</v>
      </c>
      <c r="C20" s="48">
        <v>0.22589999999999999</v>
      </c>
      <c r="D20" s="48">
        <v>0.2356</v>
      </c>
      <c r="E20" s="39">
        <f t="shared" si="2"/>
        <v>0.23203333333333334</v>
      </c>
      <c r="F20" s="46">
        <f>E20-$E$3</f>
        <v>0.14183333333333334</v>
      </c>
      <c r="G20" s="40">
        <f t="shared" si="6"/>
        <v>0.68827766863130324</v>
      </c>
      <c r="H20" s="36">
        <f t="shared" si="4"/>
        <v>6.8827766863130329</v>
      </c>
      <c r="I20" s="37">
        <f t="shared" si="5"/>
        <v>5.3351038727782437E-3</v>
      </c>
      <c r="K20"/>
      <c r="L20"/>
    </row>
    <row r="21" spans="1:12" ht="14.4" x14ac:dyDescent="0.3">
      <c r="A21" s="44">
        <v>738</v>
      </c>
      <c r="B21" s="48">
        <v>0.2044</v>
      </c>
      <c r="C21" s="48">
        <v>0.21179999999999999</v>
      </c>
      <c r="D21" s="48">
        <v>0.22939999999999999</v>
      </c>
      <c r="E21" s="39">
        <f>AVERAGE(B21:D21)</f>
        <v>0.21519999999999997</v>
      </c>
      <c r="F21" s="46">
        <f>E21-$E$3</f>
        <v>0.12499999999999997</v>
      </c>
      <c r="G21" s="40">
        <f>(F21-$L$6)/$L$5*$L$9</f>
        <v>0.60559921414538298</v>
      </c>
      <c r="H21" s="36">
        <f t="shared" si="4"/>
        <v>6.0559921414538298</v>
      </c>
      <c r="I21" s="37">
        <f t="shared" si="5"/>
        <v>1.2842118205342916E-2</v>
      </c>
      <c r="K21"/>
      <c r="L21"/>
    </row>
    <row r="22" spans="1:12" ht="14.4" x14ac:dyDescent="0.3">
      <c r="B22" s="47"/>
      <c r="C22" s="5"/>
      <c r="D22" s="5"/>
      <c r="E22" s="5"/>
    </row>
    <row r="23" spans="1:12" ht="14.4" x14ac:dyDescent="0.3">
      <c r="B23" s="5"/>
      <c r="C23" s="5"/>
      <c r="D23" s="5"/>
      <c r="E23" s="5"/>
      <c r="F23"/>
      <c r="G23"/>
      <c r="H23"/>
      <c r="I23"/>
      <c r="J23"/>
      <c r="K23"/>
      <c r="L23"/>
    </row>
    <row r="24" spans="1:12" ht="14.4" x14ac:dyDescent="0.3">
      <c r="B24"/>
      <c r="C24"/>
      <c r="D24"/>
      <c r="E24"/>
      <c r="F24"/>
      <c r="G24"/>
      <c r="H24"/>
      <c r="I24"/>
      <c r="J24"/>
      <c r="K24"/>
      <c r="L24"/>
    </row>
    <row r="25" spans="1:12" ht="14.4" x14ac:dyDescent="0.3">
      <c r="B25"/>
      <c r="C25"/>
      <c r="D25"/>
      <c r="E25"/>
      <c r="F25"/>
      <c r="G25"/>
      <c r="H25"/>
      <c r="I25"/>
      <c r="J25"/>
      <c r="K25"/>
      <c r="L25"/>
    </row>
    <row r="26" spans="1:12" ht="14.4" x14ac:dyDescent="0.3">
      <c r="B26"/>
      <c r="C26"/>
      <c r="D26"/>
      <c r="E26"/>
      <c r="F26"/>
      <c r="G26"/>
      <c r="H26"/>
      <c r="I26"/>
      <c r="J26"/>
      <c r="K26"/>
      <c r="L26"/>
    </row>
    <row r="27" spans="1:12" ht="14.4" x14ac:dyDescent="0.3">
      <c r="B27"/>
      <c r="C27"/>
      <c r="D27"/>
      <c r="E27"/>
      <c r="F27"/>
      <c r="G27"/>
      <c r="H27"/>
      <c r="I27"/>
      <c r="J27"/>
      <c r="K27"/>
      <c r="L27"/>
    </row>
    <row r="28" spans="1:12" ht="14.4" x14ac:dyDescent="0.3">
      <c r="B28"/>
      <c r="C28"/>
      <c r="D28"/>
      <c r="E28"/>
      <c r="F28"/>
      <c r="G28"/>
      <c r="H28"/>
      <c r="I28"/>
      <c r="J28"/>
      <c r="K28"/>
      <c r="L28"/>
    </row>
    <row r="29" spans="1:12" ht="14.4" x14ac:dyDescent="0.3">
      <c r="B29"/>
      <c r="C29"/>
      <c r="D29"/>
      <c r="E29"/>
      <c r="F29"/>
      <c r="G29"/>
      <c r="H29"/>
      <c r="I29"/>
      <c r="J29"/>
      <c r="K29"/>
      <c r="L29"/>
    </row>
    <row r="30" spans="1:12" ht="14.4" x14ac:dyDescent="0.3">
      <c r="B30"/>
      <c r="C30"/>
      <c r="D30"/>
      <c r="E30"/>
      <c r="F30"/>
      <c r="G30"/>
      <c r="H30"/>
      <c r="I30"/>
      <c r="J30"/>
      <c r="K30"/>
      <c r="L30"/>
    </row>
    <row r="31" spans="1:12" ht="14.4" x14ac:dyDescent="0.3">
      <c r="B31"/>
      <c r="C31"/>
      <c r="D31"/>
      <c r="E31"/>
      <c r="F31"/>
      <c r="G31"/>
      <c r="H31"/>
      <c r="I31"/>
      <c r="J31"/>
      <c r="K31"/>
      <c r="L31"/>
    </row>
    <row r="32" spans="1:12" ht="14.4" x14ac:dyDescent="0.3">
      <c r="B32"/>
      <c r="C32"/>
      <c r="D32"/>
    </row>
    <row r="33" spans="10:12" ht="14.4" x14ac:dyDescent="0.3">
      <c r="J33"/>
      <c r="K33"/>
      <c r="L33"/>
    </row>
    <row r="34" spans="10:12" ht="14.4" x14ac:dyDescent="0.3">
      <c r="J34"/>
      <c r="K34"/>
      <c r="L34"/>
    </row>
    <row r="35" spans="10:12" ht="14.4" x14ac:dyDescent="0.3">
      <c r="J35"/>
      <c r="K35"/>
      <c r="L35"/>
    </row>
  </sheetData>
  <mergeCells count="1">
    <mergeCell ref="A1:G1"/>
  </mergeCells>
  <conditionalFormatting sqref="G13:G21">
    <cfRule type="cellIs" dxfId="2" priority="1" operator="greaterThan">
      <formula>2</formula>
    </cfRule>
    <cfRule type="cellIs" dxfId="1" priority="2" operator="greaterThan">
      <formula>2</formula>
    </cfRule>
  </conditionalFormatting>
  <pageMargins left="0.7" right="0.7" top="0.75" bottom="0.75" header="0.3" footer="0.3"/>
  <ignoredErrors>
    <ignoredError sqref="E13:E21 I13:I21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D360-ABDA-4088-AD3D-365FEDFBA01B}">
  <dimension ref="A1:O27"/>
  <sheetViews>
    <sheetView workbookViewId="0">
      <selection activeCell="H19" sqref="H19"/>
    </sheetView>
  </sheetViews>
  <sheetFormatPr defaultRowHeight="14.4" x14ac:dyDescent="0.3"/>
  <cols>
    <col min="1" max="1" width="8.33203125" customWidth="1"/>
    <col min="2" max="2" width="4" customWidth="1"/>
    <col min="3" max="3" width="22.109375" customWidth="1"/>
    <col min="4" max="4" width="13.44140625" bestFit="1" customWidth="1"/>
    <col min="5" max="5" width="13.88671875" bestFit="1" customWidth="1"/>
    <col min="6" max="6" width="11.21875" bestFit="1" customWidth="1"/>
    <col min="11" max="11" width="18.33203125" bestFit="1" customWidth="1"/>
    <col min="13" max="13" width="9.5546875" bestFit="1" customWidth="1"/>
  </cols>
  <sheetData>
    <row r="1" spans="1:15" x14ac:dyDescent="0.3">
      <c r="C1" t="s">
        <v>32</v>
      </c>
      <c r="D1" t="s">
        <v>33</v>
      </c>
      <c r="E1" t="s">
        <v>34</v>
      </c>
    </row>
    <row r="2" spans="1:15" ht="15" thickBot="1" x14ac:dyDescent="0.35">
      <c r="C2" s="49">
        <v>2</v>
      </c>
      <c r="D2" s="49">
        <v>22</v>
      </c>
      <c r="E2" s="50">
        <v>44</v>
      </c>
      <c r="F2" s="51"/>
      <c r="K2" t="s">
        <v>48</v>
      </c>
    </row>
    <row r="3" spans="1:15" ht="15" thickBot="1" x14ac:dyDescent="0.35">
      <c r="B3" s="6"/>
      <c r="C3" s="52" t="s">
        <v>10</v>
      </c>
      <c r="D3" s="53" t="s">
        <v>35</v>
      </c>
      <c r="E3" s="79" t="s">
        <v>36</v>
      </c>
      <c r="F3" s="54" t="s">
        <v>37</v>
      </c>
      <c r="G3" s="55" t="s">
        <v>38</v>
      </c>
      <c r="H3" s="53" t="s">
        <v>39</v>
      </c>
      <c r="I3" s="53" t="s">
        <v>40</v>
      </c>
      <c r="J3" s="56"/>
      <c r="K3" s="56"/>
    </row>
    <row r="4" spans="1:15" ht="14.4" customHeight="1" x14ac:dyDescent="0.3">
      <c r="A4" t="s">
        <v>41</v>
      </c>
      <c r="C4" s="34">
        <v>415</v>
      </c>
      <c r="D4" s="57">
        <v>6.2721021611001966</v>
      </c>
      <c r="E4" s="58">
        <f>E2/D4</f>
        <v>7.0151918559122945</v>
      </c>
      <c r="F4" s="58">
        <f>$D$2-G4-H4-E4</f>
        <v>7.2848081440877062</v>
      </c>
      <c r="G4" s="80">
        <f>$D$2/4</f>
        <v>5.5</v>
      </c>
      <c r="H4" s="80">
        <f>$D$2/10</f>
        <v>2.2000000000000002</v>
      </c>
      <c r="I4" s="59">
        <f>E4+F4+G4+H4</f>
        <v>22</v>
      </c>
      <c r="J4" s="60"/>
      <c r="K4" s="108" t="s">
        <v>47</v>
      </c>
      <c r="M4" s="61"/>
      <c r="N4" s="62"/>
    </row>
    <row r="5" spans="1:15" x14ac:dyDescent="0.3">
      <c r="A5" t="s">
        <v>41</v>
      </c>
      <c r="C5" s="38">
        <v>419</v>
      </c>
      <c r="D5" s="40">
        <v>5.527177472167649</v>
      </c>
      <c r="E5" s="63">
        <f>$E$2/D5</f>
        <v>7.9606635071090048</v>
      </c>
      <c r="F5" s="63">
        <f>$D$2-G5-H5-E5</f>
        <v>6.3393364928909959</v>
      </c>
      <c r="G5" s="64">
        <f t="shared" ref="G5:G12" si="0">$D$2/4</f>
        <v>5.5</v>
      </c>
      <c r="H5" s="64">
        <f t="shared" ref="H5:H12" si="1">$D$2/10</f>
        <v>2.2000000000000002</v>
      </c>
      <c r="I5" s="65">
        <f>E5+F5+G5+H5</f>
        <v>22</v>
      </c>
      <c r="J5" s="60"/>
      <c r="K5" s="109"/>
      <c r="M5" s="61"/>
      <c r="N5" s="62"/>
    </row>
    <row r="6" spans="1:15" x14ac:dyDescent="0.3">
      <c r="A6" t="s">
        <v>41</v>
      </c>
      <c r="C6" s="38">
        <v>421</v>
      </c>
      <c r="D6" s="40">
        <v>4.2485265225933206</v>
      </c>
      <c r="E6" s="63">
        <f t="shared" ref="E6:E8" si="2">$E$2/D6</f>
        <v>10.356531791907514</v>
      </c>
      <c r="F6" s="63">
        <f t="shared" ref="F6:F12" si="3">$D$2-G6-H6-E6</f>
        <v>3.9434682080924865</v>
      </c>
      <c r="G6" s="64">
        <f t="shared" si="0"/>
        <v>5.5</v>
      </c>
      <c r="H6" s="64">
        <f t="shared" si="1"/>
        <v>2.2000000000000002</v>
      </c>
      <c r="I6" s="65">
        <f t="shared" ref="I6:I12" si="4">E6+F6+G6+H6</f>
        <v>22</v>
      </c>
      <c r="J6" s="60"/>
      <c r="K6" s="109"/>
      <c r="M6" s="61"/>
      <c r="N6" s="66"/>
    </row>
    <row r="7" spans="1:15" x14ac:dyDescent="0.3">
      <c r="A7" t="s">
        <v>41</v>
      </c>
      <c r="C7" s="38">
        <v>704</v>
      </c>
      <c r="D7" s="40">
        <v>7.5753110674525193</v>
      </c>
      <c r="E7" s="63">
        <f t="shared" si="2"/>
        <v>5.8083423384482398</v>
      </c>
      <c r="F7" s="63">
        <f>$D$2-G7-H7-E7</f>
        <v>8.4916576615517609</v>
      </c>
      <c r="G7" s="64">
        <f t="shared" si="0"/>
        <v>5.5</v>
      </c>
      <c r="H7" s="64">
        <f t="shared" si="1"/>
        <v>2.2000000000000002</v>
      </c>
      <c r="I7" s="65">
        <f t="shared" si="4"/>
        <v>22</v>
      </c>
      <c r="J7" s="60"/>
      <c r="K7" s="109"/>
      <c r="M7" s="61"/>
      <c r="N7" s="66"/>
    </row>
    <row r="8" spans="1:15" x14ac:dyDescent="0.3">
      <c r="A8" t="s">
        <v>41</v>
      </c>
      <c r="C8" s="38">
        <v>705</v>
      </c>
      <c r="D8" s="40">
        <v>6.7829076620825131</v>
      </c>
      <c r="E8" s="63">
        <f t="shared" si="2"/>
        <v>6.4868935553946434</v>
      </c>
      <c r="F8" s="63">
        <f t="shared" si="3"/>
        <v>7.8131064446053573</v>
      </c>
      <c r="G8" s="64">
        <f t="shared" si="0"/>
        <v>5.5</v>
      </c>
      <c r="H8" s="64">
        <f t="shared" si="1"/>
        <v>2.2000000000000002</v>
      </c>
      <c r="I8" s="65">
        <f t="shared" si="4"/>
        <v>22</v>
      </c>
      <c r="J8" s="60"/>
      <c r="K8" s="109"/>
      <c r="M8" s="61"/>
      <c r="N8" s="62"/>
    </row>
    <row r="9" spans="1:15" x14ac:dyDescent="0.3">
      <c r="A9" t="s">
        <v>41</v>
      </c>
      <c r="C9" s="38">
        <v>706</v>
      </c>
      <c r="D9" s="40">
        <v>6.3506876227897822</v>
      </c>
      <c r="E9" s="63">
        <f>$E$2/D9</f>
        <v>6.9283836040216569</v>
      </c>
      <c r="F9" s="63">
        <f t="shared" si="3"/>
        <v>7.3716163959783438</v>
      </c>
      <c r="G9" s="64">
        <f t="shared" si="0"/>
        <v>5.5</v>
      </c>
      <c r="H9" s="64">
        <f t="shared" si="1"/>
        <v>2.2000000000000002</v>
      </c>
      <c r="I9" s="65">
        <f t="shared" si="4"/>
        <v>22</v>
      </c>
      <c r="J9" s="60"/>
      <c r="K9" s="109"/>
    </row>
    <row r="10" spans="1:15" x14ac:dyDescent="0.3">
      <c r="A10" t="s">
        <v>41</v>
      </c>
      <c r="C10" s="38">
        <v>707</v>
      </c>
      <c r="D10" s="40">
        <v>5.9201047806155858</v>
      </c>
      <c r="E10" s="63">
        <f>$E$2/D10</f>
        <v>7.4323008849557528</v>
      </c>
      <c r="F10" s="63">
        <f t="shared" si="3"/>
        <v>6.8676991150442479</v>
      </c>
      <c r="G10" s="64">
        <f t="shared" si="0"/>
        <v>5.5</v>
      </c>
      <c r="H10" s="64">
        <f t="shared" si="1"/>
        <v>2.2000000000000002</v>
      </c>
      <c r="I10" s="65">
        <f t="shared" si="4"/>
        <v>22</v>
      </c>
      <c r="J10" s="60"/>
      <c r="K10" s="109"/>
    </row>
    <row r="11" spans="1:15" x14ac:dyDescent="0.3">
      <c r="A11" t="s">
        <v>41</v>
      </c>
      <c r="C11" s="38">
        <v>736</v>
      </c>
      <c r="D11" s="40">
        <v>6.8827766863130329</v>
      </c>
      <c r="E11" s="63">
        <f t="shared" ref="E11:E12" si="5">$E$2/D11</f>
        <v>6.3927687916270211</v>
      </c>
      <c r="F11" s="63">
        <f t="shared" si="3"/>
        <v>7.9072312083729797</v>
      </c>
      <c r="G11" s="64">
        <f t="shared" si="0"/>
        <v>5.5</v>
      </c>
      <c r="H11" s="64">
        <f t="shared" si="1"/>
        <v>2.2000000000000002</v>
      </c>
      <c r="I11" s="65">
        <f t="shared" si="4"/>
        <v>22</v>
      </c>
      <c r="J11" s="60"/>
      <c r="K11" s="109"/>
      <c r="O11" t="s">
        <v>42</v>
      </c>
    </row>
    <row r="12" spans="1:15" ht="15" thickBot="1" x14ac:dyDescent="0.35">
      <c r="A12" t="s">
        <v>41</v>
      </c>
      <c r="C12" s="81">
        <v>738</v>
      </c>
      <c r="D12" s="41">
        <v>6.0559921414538298</v>
      </c>
      <c r="E12" s="69">
        <f t="shared" si="5"/>
        <v>7.2655312246553141</v>
      </c>
      <c r="F12" s="69">
        <f t="shared" si="3"/>
        <v>7.0344687753446866</v>
      </c>
      <c r="G12" s="82">
        <f t="shared" si="0"/>
        <v>5.5</v>
      </c>
      <c r="H12" s="82">
        <f t="shared" si="1"/>
        <v>2.2000000000000002</v>
      </c>
      <c r="I12" s="67">
        <f t="shared" si="4"/>
        <v>22</v>
      </c>
      <c r="J12" s="60"/>
      <c r="K12" s="109"/>
      <c r="N12" s="68" t="s">
        <v>43</v>
      </c>
      <c r="O12" t="s">
        <v>44</v>
      </c>
    </row>
    <row r="13" spans="1:15" x14ac:dyDescent="0.3">
      <c r="B13" s="72"/>
      <c r="C13" s="61"/>
      <c r="D13" s="73"/>
      <c r="E13" s="74"/>
      <c r="F13" s="74"/>
      <c r="G13" s="75"/>
      <c r="H13" s="75"/>
      <c r="I13" s="76"/>
      <c r="J13" s="76"/>
      <c r="K13" s="77"/>
      <c r="L13" s="5"/>
      <c r="N13" s="68" t="s">
        <v>45</v>
      </c>
      <c r="O13" t="s">
        <v>46</v>
      </c>
    </row>
    <row r="14" spans="1:15" x14ac:dyDescent="0.3">
      <c r="B14" s="72"/>
      <c r="C14" s="61"/>
      <c r="D14" s="73"/>
      <c r="E14" s="74"/>
      <c r="F14" s="74"/>
      <c r="G14" s="75"/>
      <c r="H14" s="75"/>
      <c r="I14" s="76"/>
      <c r="J14" s="76"/>
      <c r="K14" s="78"/>
      <c r="L14" s="5"/>
    </row>
    <row r="15" spans="1:15" x14ac:dyDescent="0.3">
      <c r="B15" s="72"/>
      <c r="C15" s="61"/>
      <c r="D15" s="73"/>
      <c r="E15" s="74"/>
      <c r="F15" s="74"/>
      <c r="G15" s="75"/>
      <c r="H15" s="75"/>
      <c r="I15" s="76"/>
      <c r="J15" s="76"/>
      <c r="K15" s="77"/>
      <c r="L15" s="5"/>
    </row>
    <row r="16" spans="1:15" x14ac:dyDescent="0.3">
      <c r="B16" s="72"/>
      <c r="C16" s="61"/>
      <c r="D16" s="73"/>
      <c r="E16" s="74"/>
      <c r="F16" s="74"/>
      <c r="G16" s="75"/>
      <c r="H16" s="75"/>
      <c r="I16" s="76"/>
      <c r="J16" s="76"/>
      <c r="K16" s="77"/>
      <c r="L16" s="5"/>
    </row>
    <row r="17" spans="2:12" x14ac:dyDescent="0.3">
      <c r="B17" s="72"/>
      <c r="C17" s="61"/>
      <c r="D17" s="73"/>
      <c r="E17" s="74"/>
      <c r="F17" s="74"/>
      <c r="G17" s="75"/>
      <c r="H17" s="75"/>
      <c r="I17" s="76"/>
      <c r="J17" s="76"/>
      <c r="K17" s="77"/>
      <c r="L17" s="5"/>
    </row>
    <row r="18" spans="2:12" x14ac:dyDescent="0.3">
      <c r="B18" s="72"/>
      <c r="C18" s="61"/>
      <c r="D18" s="73"/>
      <c r="E18" s="74"/>
      <c r="F18" s="74"/>
      <c r="G18" s="75"/>
      <c r="H18" s="75"/>
      <c r="I18" s="76"/>
      <c r="J18" s="76"/>
      <c r="K18" s="77"/>
      <c r="L18" s="5"/>
    </row>
    <row r="19" spans="2:12" x14ac:dyDescent="0.3">
      <c r="B19" s="72"/>
      <c r="C19" s="61"/>
      <c r="D19" s="73"/>
      <c r="E19" s="74"/>
      <c r="F19" s="74"/>
      <c r="G19" s="75"/>
      <c r="H19" s="75"/>
      <c r="I19" s="76"/>
      <c r="J19" s="76"/>
      <c r="K19" s="77"/>
      <c r="L19" s="5"/>
    </row>
    <row r="20" spans="2:12" x14ac:dyDescent="0.3">
      <c r="B20" s="72"/>
      <c r="C20" s="61"/>
      <c r="D20" s="73"/>
      <c r="E20" s="74"/>
      <c r="F20" s="74"/>
      <c r="G20" s="75"/>
      <c r="H20" s="75"/>
      <c r="I20" s="76"/>
      <c r="J20" s="76"/>
      <c r="K20" s="77"/>
      <c r="L20" s="5"/>
    </row>
    <row r="21" spans="2:12" x14ac:dyDescent="0.3">
      <c r="B21" s="72"/>
      <c r="C21" s="61"/>
      <c r="D21" s="73"/>
      <c r="E21" s="74"/>
      <c r="F21" s="74"/>
      <c r="G21" s="75"/>
      <c r="H21" s="75"/>
      <c r="I21" s="76"/>
      <c r="J21" s="76"/>
      <c r="K21" s="77"/>
      <c r="L21" s="5"/>
    </row>
    <row r="22" spans="2:12" x14ac:dyDescent="0.3">
      <c r="B22" s="70"/>
      <c r="C22" s="61"/>
      <c r="D22" s="73"/>
      <c r="E22" s="74"/>
      <c r="F22" s="74"/>
      <c r="G22" s="75"/>
      <c r="H22" s="75"/>
      <c r="I22" s="76"/>
      <c r="J22" s="76"/>
      <c r="K22" s="77"/>
      <c r="L22" s="5"/>
    </row>
    <row r="23" spans="2:12" x14ac:dyDescent="0.3">
      <c r="B23" s="70"/>
      <c r="C23" s="61"/>
      <c r="D23" s="73"/>
      <c r="E23" s="74"/>
      <c r="F23" s="74"/>
      <c r="G23" s="75"/>
      <c r="H23" s="75"/>
      <c r="I23" s="76"/>
      <c r="J23" s="76"/>
      <c r="K23" s="77"/>
      <c r="L23" s="5"/>
    </row>
    <row r="24" spans="2:12" x14ac:dyDescent="0.3">
      <c r="B24" s="72"/>
      <c r="C24" s="72"/>
      <c r="D24" s="72"/>
      <c r="E24" s="72"/>
      <c r="F24" s="72"/>
      <c r="G24" s="72"/>
      <c r="H24" s="72"/>
      <c r="I24" s="72"/>
      <c r="J24" s="72"/>
      <c r="K24" s="5"/>
      <c r="L24" s="5"/>
    </row>
    <row r="25" spans="2:12" x14ac:dyDescent="0.3">
      <c r="J25" s="5"/>
      <c r="K25" s="5"/>
      <c r="L25" s="5"/>
    </row>
    <row r="26" spans="2:12" x14ac:dyDescent="0.3">
      <c r="J26" s="5"/>
      <c r="K26" s="5"/>
      <c r="L26" s="5"/>
    </row>
    <row r="27" spans="2:12" x14ac:dyDescent="0.3">
      <c r="J27" s="5"/>
      <c r="K27" s="5"/>
      <c r="L27" s="5"/>
    </row>
  </sheetData>
  <mergeCells count="1">
    <mergeCell ref="K4:K12"/>
  </mergeCells>
  <conditionalFormatting sqref="F4:F23">
    <cfRule type="cellIs" dxfId="0" priority="2" operator="lessThan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B790-A158-4C0A-9927-98AEE50DCD88}">
  <dimension ref="A1:S33"/>
  <sheetViews>
    <sheetView topLeftCell="A4" workbookViewId="0">
      <selection activeCell="L20" sqref="L20"/>
    </sheetView>
  </sheetViews>
  <sheetFormatPr defaultRowHeight="14.4" x14ac:dyDescent="0.3"/>
  <cols>
    <col min="1" max="2" width="10.5546875" customWidth="1"/>
    <col min="3" max="3" width="10.109375" customWidth="1"/>
    <col min="4" max="4" width="9.44140625" customWidth="1"/>
    <col min="5" max="5" width="9.5546875" customWidth="1"/>
    <col min="6" max="6" width="10.33203125" customWidth="1"/>
    <col min="7" max="7" width="9.44140625" customWidth="1"/>
    <col min="8" max="8" width="9.5546875" customWidth="1"/>
    <col min="9" max="9" width="9.88671875" customWidth="1"/>
    <col min="14" max="14" width="10.21875" bestFit="1" customWidth="1"/>
    <col min="15" max="15" width="20.109375" bestFit="1" customWidth="1"/>
    <col min="16" max="16" width="6.77734375" bestFit="1" customWidth="1"/>
    <col min="17" max="17" width="26.77734375" bestFit="1" customWidth="1"/>
    <col min="18" max="18" width="3.21875" bestFit="1" customWidth="1"/>
    <col min="19" max="19" width="5" bestFit="1" customWidth="1"/>
  </cols>
  <sheetData>
    <row r="1" spans="1:17" x14ac:dyDescent="0.3">
      <c r="A1" t="s">
        <v>49</v>
      </c>
    </row>
    <row r="2" spans="1:17" x14ac:dyDescent="0.3">
      <c r="A2" s="68" t="s">
        <v>50</v>
      </c>
    </row>
    <row r="3" spans="1:17" x14ac:dyDescent="0.3">
      <c r="A3" t="s">
        <v>51</v>
      </c>
    </row>
    <row r="4" spans="1:17" x14ac:dyDescent="0.3">
      <c r="A4" s="110" t="s">
        <v>52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7" x14ac:dyDescent="0.3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83">
        <v>9</v>
      </c>
      <c r="J5" s="83">
        <v>10</v>
      </c>
      <c r="K5" s="83">
        <v>11</v>
      </c>
      <c r="L5" s="83">
        <v>12</v>
      </c>
    </row>
    <row r="6" spans="1:17" x14ac:dyDescent="0.3">
      <c r="A6" s="84" t="s">
        <v>53</v>
      </c>
      <c r="B6" s="84">
        <v>419</v>
      </c>
      <c r="C6" s="84">
        <v>705</v>
      </c>
      <c r="D6" s="84">
        <v>706</v>
      </c>
      <c r="E6" s="84">
        <v>738</v>
      </c>
      <c r="F6" s="84">
        <v>415</v>
      </c>
      <c r="G6" s="84">
        <v>421</v>
      </c>
      <c r="H6" s="84">
        <v>704</v>
      </c>
      <c r="I6" s="84">
        <v>707</v>
      </c>
      <c r="J6" s="84">
        <v>736</v>
      </c>
      <c r="K6" s="84" t="s">
        <v>54</v>
      </c>
      <c r="L6" s="84" t="s">
        <v>54</v>
      </c>
    </row>
    <row r="7" spans="1:17" x14ac:dyDescent="0.3">
      <c r="A7" s="85"/>
    </row>
    <row r="8" spans="1:17" x14ac:dyDescent="0.3">
      <c r="A8" s="85"/>
    </row>
    <row r="9" spans="1:17" x14ac:dyDescent="0.3">
      <c r="A9" s="110" t="s">
        <v>55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7" x14ac:dyDescent="0.3">
      <c r="A10" s="83">
        <v>1</v>
      </c>
      <c r="B10" s="83">
        <v>2</v>
      </c>
      <c r="C10" s="83">
        <v>3</v>
      </c>
      <c r="D10" s="83">
        <v>4</v>
      </c>
      <c r="E10" s="83">
        <v>5</v>
      </c>
      <c r="F10" s="83">
        <v>6</v>
      </c>
      <c r="G10" s="83">
        <v>7</v>
      </c>
      <c r="H10" s="83">
        <v>8</v>
      </c>
      <c r="I10" s="83">
        <v>9</v>
      </c>
      <c r="J10" s="83">
        <v>10</v>
      </c>
      <c r="K10" s="83">
        <v>11</v>
      </c>
      <c r="L10" s="83">
        <v>12</v>
      </c>
    </row>
    <row r="11" spans="1:17" x14ac:dyDescent="0.3">
      <c r="A11" s="84" t="s">
        <v>53</v>
      </c>
      <c r="B11" s="84">
        <v>419</v>
      </c>
      <c r="C11" s="84">
        <v>705</v>
      </c>
      <c r="D11" s="84">
        <v>706</v>
      </c>
      <c r="E11" s="84">
        <v>738</v>
      </c>
      <c r="F11" s="84">
        <v>415</v>
      </c>
      <c r="G11" s="84">
        <v>421</v>
      </c>
      <c r="H11" s="84">
        <v>704</v>
      </c>
      <c r="I11" s="84">
        <v>707</v>
      </c>
      <c r="J11" s="84">
        <v>736</v>
      </c>
      <c r="K11" s="84" t="s">
        <v>54</v>
      </c>
      <c r="L11" s="84" t="s">
        <v>54</v>
      </c>
    </row>
    <row r="16" spans="1:17" x14ac:dyDescent="0.3">
      <c r="Q16" s="71"/>
    </row>
    <row r="17" spans="14:19" x14ac:dyDescent="0.3">
      <c r="Q17" s="71"/>
    </row>
    <row r="18" spans="14:19" x14ac:dyDescent="0.3">
      <c r="N18" s="86" t="s">
        <v>56</v>
      </c>
      <c r="O18" s="87" t="s">
        <v>57</v>
      </c>
      <c r="P18" s="86"/>
      <c r="Q18" s="94"/>
      <c r="R18" s="86" t="s">
        <v>70</v>
      </c>
      <c r="S18" s="86"/>
    </row>
    <row r="19" spans="14:19" x14ac:dyDescent="0.3">
      <c r="N19" s="86"/>
      <c r="O19" s="88" t="s">
        <v>41</v>
      </c>
      <c r="P19" s="91" t="s">
        <v>60</v>
      </c>
      <c r="Q19" s="95" t="s">
        <v>68</v>
      </c>
      <c r="R19" s="88">
        <v>22</v>
      </c>
      <c r="S19" s="88"/>
    </row>
    <row r="20" spans="14:19" x14ac:dyDescent="0.3">
      <c r="N20" s="86"/>
      <c r="O20" s="89" t="s">
        <v>41</v>
      </c>
      <c r="P20" s="91" t="s">
        <v>60</v>
      </c>
      <c r="Q20" s="96" t="s">
        <v>61</v>
      </c>
      <c r="R20" s="88">
        <v>20</v>
      </c>
    </row>
    <row r="21" spans="14:19" x14ac:dyDescent="0.3">
      <c r="N21" s="86"/>
      <c r="O21" s="89" t="s">
        <v>41</v>
      </c>
      <c r="P21" s="91" t="s">
        <v>60</v>
      </c>
      <c r="Q21" s="96" t="s">
        <v>62</v>
      </c>
      <c r="R21" s="88">
        <v>20</v>
      </c>
    </row>
    <row r="22" spans="14:19" x14ac:dyDescent="0.3">
      <c r="N22" s="86"/>
      <c r="O22" s="89" t="s">
        <v>41</v>
      </c>
      <c r="P22" s="93" t="s">
        <v>60</v>
      </c>
      <c r="Q22" s="97" t="s">
        <v>65</v>
      </c>
      <c r="R22" s="88">
        <v>19</v>
      </c>
    </row>
    <row r="23" spans="14:19" x14ac:dyDescent="0.3">
      <c r="N23" s="86"/>
      <c r="O23" s="88" t="s">
        <v>66</v>
      </c>
      <c r="P23" s="90" t="s">
        <v>58</v>
      </c>
      <c r="Q23" s="95" t="s">
        <v>67</v>
      </c>
      <c r="R23" s="88">
        <v>22</v>
      </c>
      <c r="S23" s="88"/>
    </row>
    <row r="24" spans="14:19" x14ac:dyDescent="0.3">
      <c r="N24" s="86"/>
      <c r="O24" s="88" t="s">
        <v>66</v>
      </c>
      <c r="P24" s="90" t="s">
        <v>58</v>
      </c>
      <c r="Q24" s="95" t="s">
        <v>69</v>
      </c>
      <c r="R24" s="88">
        <v>22</v>
      </c>
      <c r="S24" s="92"/>
    </row>
    <row r="25" spans="14:19" x14ac:dyDescent="0.3">
      <c r="N25" s="86"/>
      <c r="O25" s="89" t="s">
        <v>41</v>
      </c>
      <c r="P25" s="90" t="s">
        <v>58</v>
      </c>
      <c r="Q25" s="96" t="s">
        <v>59</v>
      </c>
      <c r="R25" s="88">
        <v>20</v>
      </c>
      <c r="S25" s="88"/>
    </row>
    <row r="26" spans="14:19" x14ac:dyDescent="0.3">
      <c r="N26" s="86"/>
      <c r="O26" s="89" t="s">
        <v>41</v>
      </c>
      <c r="P26" s="90" t="s">
        <v>58</v>
      </c>
      <c r="Q26" s="96" t="s">
        <v>63</v>
      </c>
      <c r="R26" s="88">
        <v>20</v>
      </c>
      <c r="S26" s="88"/>
    </row>
    <row r="27" spans="14:19" x14ac:dyDescent="0.3">
      <c r="N27" s="86"/>
      <c r="O27" s="89" t="s">
        <v>41</v>
      </c>
      <c r="P27" s="90" t="s">
        <v>58</v>
      </c>
      <c r="Q27" s="98" t="s">
        <v>64</v>
      </c>
      <c r="R27" s="88">
        <v>19</v>
      </c>
      <c r="S27" s="88"/>
    </row>
    <row r="28" spans="14:19" x14ac:dyDescent="0.3">
      <c r="N28" s="86"/>
      <c r="S28" s="88"/>
    </row>
    <row r="29" spans="14:19" x14ac:dyDescent="0.3">
      <c r="N29" s="86"/>
      <c r="Q29" s="71"/>
      <c r="S29" s="88"/>
    </row>
    <row r="30" spans="14:19" x14ac:dyDescent="0.3">
      <c r="N30" s="86"/>
      <c r="Q30" s="71"/>
      <c r="S30" s="88"/>
    </row>
    <row r="33" spans="19:19" x14ac:dyDescent="0.3">
      <c r="S33" s="92"/>
    </row>
  </sheetData>
  <mergeCells count="2">
    <mergeCell ref="A4:L4"/>
    <mergeCell ref="A9:L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FDD3-C177-4C10-8D59-6AE9F874DF51}">
  <dimension ref="A4:J22"/>
  <sheetViews>
    <sheetView tabSelected="1" workbookViewId="0">
      <selection activeCell="J11" sqref="J11"/>
    </sheetView>
  </sheetViews>
  <sheetFormatPr defaultRowHeight="14.4" x14ac:dyDescent="0.3"/>
  <cols>
    <col min="1" max="1" width="26.88671875" bestFit="1" customWidth="1"/>
    <col min="2" max="2" width="15.6640625" bestFit="1" customWidth="1"/>
    <col min="3" max="3" width="12.109375" bestFit="1" customWidth="1"/>
    <col min="4" max="4" width="11.33203125" bestFit="1" customWidth="1"/>
    <col min="6" max="6" width="16.5546875" bestFit="1" customWidth="1"/>
    <col min="7" max="7" width="9.44140625" customWidth="1"/>
    <col min="8" max="8" width="12.109375" customWidth="1"/>
    <col min="9" max="9" width="12.33203125" customWidth="1"/>
    <col min="11" max="11" width="11.5546875" bestFit="1" customWidth="1"/>
  </cols>
  <sheetData>
    <row r="4" spans="1:10" x14ac:dyDescent="0.3">
      <c r="B4" s="114"/>
      <c r="C4" s="115"/>
      <c r="D4" s="116"/>
    </row>
    <row r="5" spans="1:10" x14ac:dyDescent="0.3">
      <c r="B5" s="117"/>
      <c r="C5" s="118"/>
      <c r="D5" s="119"/>
      <c r="G5" s="105">
        <v>45177</v>
      </c>
      <c r="H5" t="s">
        <v>71</v>
      </c>
      <c r="I5" t="s">
        <v>72</v>
      </c>
    </row>
    <row r="6" spans="1:10" ht="16.2" x14ac:dyDescent="0.3">
      <c r="B6" s="99" t="s">
        <v>73</v>
      </c>
      <c r="C6" s="99" t="s">
        <v>74</v>
      </c>
      <c r="D6" s="99" t="s">
        <v>75</v>
      </c>
      <c r="I6" t="s">
        <v>100</v>
      </c>
    </row>
    <row r="7" spans="1:10" x14ac:dyDescent="0.3">
      <c r="B7" s="111" t="s">
        <v>76</v>
      </c>
      <c r="C7" s="112" t="s">
        <v>77</v>
      </c>
      <c r="D7" s="112" t="s">
        <v>78</v>
      </c>
      <c r="I7" s="100"/>
    </row>
    <row r="8" spans="1:10" x14ac:dyDescent="0.3">
      <c r="B8" s="111"/>
      <c r="C8" s="113"/>
      <c r="D8" s="113"/>
      <c r="G8" s="105">
        <v>45207</v>
      </c>
      <c r="H8" t="s">
        <v>79</v>
      </c>
      <c r="I8" t="s">
        <v>104</v>
      </c>
    </row>
    <row r="9" spans="1:10" x14ac:dyDescent="0.3">
      <c r="B9" s="111" t="s">
        <v>80</v>
      </c>
      <c r="C9" s="112"/>
      <c r="D9" s="112" t="s">
        <v>78</v>
      </c>
    </row>
    <row r="10" spans="1:10" x14ac:dyDescent="0.3">
      <c r="B10" s="111"/>
      <c r="C10" s="113"/>
      <c r="D10" s="113"/>
    </row>
    <row r="11" spans="1:10" x14ac:dyDescent="0.3">
      <c r="B11" s="111" t="s">
        <v>81</v>
      </c>
      <c r="C11" s="112"/>
      <c r="D11" s="112" t="s">
        <v>78</v>
      </c>
      <c r="G11" s="105">
        <v>45238</v>
      </c>
      <c r="H11" t="s">
        <v>82</v>
      </c>
      <c r="I11" t="s">
        <v>105</v>
      </c>
      <c r="J11" t="s">
        <v>106</v>
      </c>
    </row>
    <row r="12" spans="1:10" x14ac:dyDescent="0.3">
      <c r="B12" s="111"/>
      <c r="C12" s="113"/>
      <c r="D12" s="113"/>
    </row>
    <row r="13" spans="1:10" x14ac:dyDescent="0.3">
      <c r="B13" s="111" t="s">
        <v>83</v>
      </c>
      <c r="C13" s="112"/>
      <c r="D13" s="112" t="s">
        <v>78</v>
      </c>
    </row>
    <row r="14" spans="1:10" x14ac:dyDescent="0.3">
      <c r="B14" s="111"/>
      <c r="C14" s="113"/>
      <c r="D14" s="113"/>
    </row>
    <row r="15" spans="1:10" x14ac:dyDescent="0.3">
      <c r="H15" t="s">
        <v>84</v>
      </c>
      <c r="J15" s="101"/>
    </row>
    <row r="16" spans="1:10" x14ac:dyDescent="0.3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t="s">
        <v>90</v>
      </c>
    </row>
    <row r="17" spans="1:8" x14ac:dyDescent="0.3">
      <c r="A17" s="100" t="s">
        <v>91</v>
      </c>
      <c r="B17" s="102"/>
      <c r="C17" s="103"/>
      <c r="D17" s="102" t="s">
        <v>92</v>
      </c>
      <c r="E17" s="102" t="s">
        <v>93</v>
      </c>
      <c r="F17" s="102">
        <v>14</v>
      </c>
      <c r="H17" t="s">
        <v>94</v>
      </c>
    </row>
    <row r="18" spans="1:8" x14ac:dyDescent="0.3">
      <c r="A18" s="102" t="s">
        <v>95</v>
      </c>
      <c r="B18" s="102" t="s">
        <v>96</v>
      </c>
      <c r="C18" s="103"/>
      <c r="D18" s="102" t="s">
        <v>92</v>
      </c>
      <c r="E18" s="102" t="s">
        <v>93</v>
      </c>
      <c r="F18" s="102">
        <v>14</v>
      </c>
    </row>
    <row r="19" spans="1:8" x14ac:dyDescent="0.3">
      <c r="A19" s="102" t="s">
        <v>97</v>
      </c>
      <c r="B19" s="102"/>
      <c r="C19" s="103"/>
      <c r="D19" s="102" t="s">
        <v>92</v>
      </c>
      <c r="E19" s="104" t="s">
        <v>99</v>
      </c>
      <c r="F19" s="102">
        <v>42</v>
      </c>
    </row>
    <row r="20" spans="1:8" x14ac:dyDescent="0.3">
      <c r="A20" t="s">
        <v>102</v>
      </c>
      <c r="C20" s="49"/>
      <c r="D20" s="102" t="s">
        <v>92</v>
      </c>
      <c r="E20" s="106" t="s">
        <v>103</v>
      </c>
      <c r="F20" s="102">
        <v>23</v>
      </c>
    </row>
    <row r="21" spans="1:8" x14ac:dyDescent="0.3">
      <c r="C21" s="49"/>
    </row>
    <row r="22" spans="1:8" x14ac:dyDescent="0.3">
      <c r="A22" t="s">
        <v>98</v>
      </c>
      <c r="C22" s="49"/>
    </row>
  </sheetData>
  <mergeCells count="13">
    <mergeCell ref="B4:D5"/>
    <mergeCell ref="B7:B8"/>
    <mergeCell ref="C7:C8"/>
    <mergeCell ref="D7:D8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Magellan Pro Sheet 1</vt:lpstr>
      <vt:lpstr>Protein quantification</vt:lpstr>
      <vt:lpstr>Calculations</vt:lpstr>
      <vt:lpstr>Loading</vt:lpstr>
      <vt:lpstr>WB</vt:lpstr>
      <vt:lpstr>Calculations!Print_Area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LCSB Enzymology</dc:creator>
  <cp:lastModifiedBy>Alexandre BARON</cp:lastModifiedBy>
  <cp:lastPrinted>2023-08-09T11:48:42Z</cp:lastPrinted>
  <dcterms:created xsi:type="dcterms:W3CDTF">2023-08-09T10:18:26Z</dcterms:created>
  <dcterms:modified xsi:type="dcterms:W3CDTF">2023-08-14T12:25:12Z</dcterms:modified>
</cp:coreProperties>
</file>