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Q:\AH\Forschung\AG-SCA3\Diplom Doktorand\Jaqueline Jung_SCA3\Mäuse aus Luxemburg\"/>
    </mc:Choice>
  </mc:AlternateContent>
  <xr:revisionPtr revIDLastSave="0" documentId="13_ncr:1_{85BF6B0B-9969-4CD9-9FB8-5DAD081D1971}" xr6:coauthVersionLast="36" xr6:coauthVersionMax="36" xr10:uidLastSave="{00000000-0000-0000-0000-000000000000}"/>
  <bookViews>
    <workbookView xWindow="0" yWindow="0" windowWidth="19200" windowHeight="11385" tabRatio="769" firstSheet="5" activeTab="9" xr2:uid="{113D0C40-8725-48B8-A7FE-2761F2481645}"/>
  </bookViews>
  <sheets>
    <sheet name="Gewicht (12.03.21)" sheetId="1" r:id="rId1"/>
    <sheet name="Summary (12.03.21)" sheetId="2" r:id="rId2"/>
    <sheet name="Gewicht (10.06.21)" sheetId="3" r:id="rId3"/>
    <sheet name="Summary (10.06.21)" sheetId="4" r:id="rId4"/>
    <sheet name="Gewicht (21.09.21)" sheetId="5" r:id="rId5"/>
    <sheet name="Summary (21.09.21)" sheetId="6" r:id="rId6"/>
    <sheet name="Gewicht (15.12.21)" sheetId="7" r:id="rId7"/>
    <sheet name="Summary (15.12.21)" sheetId="9" r:id="rId8"/>
    <sheet name="Gewicht (19.05.22)" sheetId="10" r:id="rId9"/>
    <sheet name="Summary (19.05.22)" sheetId="11" r:id="rId10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" i="11" l="1"/>
  <c r="D15" i="11"/>
  <c r="C15" i="11"/>
  <c r="E14" i="11"/>
  <c r="D14" i="11"/>
  <c r="C14" i="11"/>
  <c r="E13" i="11"/>
  <c r="D13" i="11"/>
  <c r="C13" i="11"/>
  <c r="L44" i="10"/>
  <c r="K44" i="10"/>
  <c r="H44" i="10"/>
  <c r="G44" i="10"/>
  <c r="E44" i="10"/>
  <c r="D44" i="10"/>
  <c r="E39" i="10"/>
  <c r="D39" i="10"/>
  <c r="H33" i="10"/>
  <c r="G33" i="10"/>
  <c r="E33" i="10"/>
  <c r="D33" i="10"/>
  <c r="E27" i="10"/>
  <c r="D27" i="10"/>
  <c r="H20" i="10"/>
  <c r="G20" i="10"/>
  <c r="E20" i="10"/>
  <c r="D20" i="10"/>
  <c r="E12" i="10"/>
  <c r="D12" i="10"/>
  <c r="C14" i="9" l="1"/>
  <c r="E15" i="9"/>
  <c r="D15" i="9"/>
  <c r="C15" i="9"/>
  <c r="E14" i="9"/>
  <c r="D14" i="9"/>
  <c r="E13" i="9"/>
  <c r="D13" i="9"/>
  <c r="C13" i="9"/>
  <c r="L44" i="7"/>
  <c r="K44" i="7"/>
  <c r="H44" i="7"/>
  <c r="G44" i="7"/>
  <c r="E44" i="7"/>
  <c r="D44" i="7"/>
  <c r="E39" i="7"/>
  <c r="D39" i="7"/>
  <c r="H33" i="7"/>
  <c r="G33" i="7"/>
  <c r="E33" i="7"/>
  <c r="D33" i="7"/>
  <c r="E27" i="7"/>
  <c r="D27" i="7"/>
  <c r="H20" i="7"/>
  <c r="G20" i="7"/>
  <c r="E20" i="7"/>
  <c r="D20" i="7"/>
  <c r="E12" i="7"/>
  <c r="D12" i="7"/>
  <c r="E15" i="6" l="1"/>
  <c r="D15" i="6"/>
  <c r="C15" i="6"/>
  <c r="E14" i="6"/>
  <c r="D14" i="6"/>
  <c r="C14" i="6"/>
  <c r="E13" i="6"/>
  <c r="D13" i="6"/>
  <c r="C13" i="6"/>
  <c r="L44" i="5"/>
  <c r="K44" i="5"/>
  <c r="H44" i="5"/>
  <c r="G44" i="5"/>
  <c r="E44" i="5"/>
  <c r="D44" i="5"/>
  <c r="E39" i="5"/>
  <c r="D39" i="5"/>
  <c r="H33" i="5"/>
  <c r="G33" i="5"/>
  <c r="E33" i="5"/>
  <c r="D33" i="5"/>
  <c r="E27" i="5"/>
  <c r="D27" i="5"/>
  <c r="H20" i="5"/>
  <c r="G20" i="5"/>
  <c r="E20" i="5"/>
  <c r="D20" i="5"/>
  <c r="E12" i="5"/>
  <c r="D12" i="5"/>
  <c r="C14" i="2" l="1"/>
  <c r="E15" i="4"/>
  <c r="D15" i="4"/>
  <c r="C15" i="4"/>
  <c r="E14" i="4"/>
  <c r="D14" i="4"/>
  <c r="C14" i="4"/>
  <c r="E13" i="4"/>
  <c r="D13" i="4"/>
  <c r="C13" i="4"/>
  <c r="L44" i="3"/>
  <c r="K44" i="3"/>
  <c r="H44" i="3"/>
  <c r="G44" i="3"/>
  <c r="E44" i="3"/>
  <c r="D44" i="3"/>
  <c r="E39" i="3"/>
  <c r="D39" i="3"/>
  <c r="H33" i="3"/>
  <c r="G33" i="3"/>
  <c r="E33" i="3"/>
  <c r="D33" i="3"/>
  <c r="E27" i="3"/>
  <c r="D27" i="3"/>
  <c r="H20" i="3"/>
  <c r="G20" i="3"/>
  <c r="E20" i="3"/>
  <c r="D20" i="3"/>
  <c r="E12" i="3"/>
  <c r="D12" i="3"/>
  <c r="E26" i="2" l="1"/>
  <c r="E24" i="2"/>
  <c r="D15" i="2"/>
  <c r="E15" i="2"/>
  <c r="D14" i="2"/>
  <c r="E14" i="2"/>
  <c r="D13" i="2"/>
  <c r="E13" i="2"/>
  <c r="C15" i="2"/>
  <c r="C13" i="2"/>
  <c r="D12" i="1"/>
  <c r="L44" i="1" l="1"/>
  <c r="K44" i="1"/>
  <c r="H44" i="1"/>
  <c r="H33" i="1"/>
  <c r="H20" i="1"/>
  <c r="G44" i="1"/>
  <c r="G33" i="1"/>
  <c r="G20" i="1"/>
  <c r="E44" i="1"/>
  <c r="E39" i="1"/>
  <c r="E33" i="1"/>
  <c r="E27" i="1"/>
  <c r="E20" i="1"/>
  <c r="E12" i="1"/>
  <c r="D44" i="1"/>
  <c r="D39" i="1"/>
  <c r="D33" i="1"/>
  <c r="D27" i="1"/>
  <c r="D20" i="1"/>
</calcChain>
</file>

<file path=xl/sharedStrings.xml><?xml version="1.0" encoding="utf-8"?>
<sst xmlns="http://schemas.openxmlformats.org/spreadsheetml/2006/main" count="173" uniqueCount="35">
  <si>
    <t>Gewicht – Miro1 Mäuse</t>
  </si>
  <si>
    <t>sortiert nach Genotyp und Geschlecht</t>
  </si>
  <si>
    <t>[Tg/Tg]</t>
  </si>
  <si>
    <t>[ + / + ]</t>
  </si>
  <si>
    <t>[Tg/ + ]</t>
  </si>
  <si>
    <t>Nr.</t>
  </si>
  <si>
    <t>Genotyp</t>
  </si>
  <si>
    <t>Gewicht [g]</t>
  </si>
  <si>
    <t>Männchen</t>
  </si>
  <si>
    <t>allein oder</t>
  </si>
  <si>
    <t>zu zweit</t>
  </si>
  <si>
    <t>in Käfig</t>
  </si>
  <si>
    <t>Mittewert W/M (&amp; Stabw)</t>
  </si>
  <si>
    <t>Mittelwert Genotyp Gesamt (&amp; Stabw)</t>
  </si>
  <si>
    <t>Insgesamt (&amp; Stabw)</t>
  </si>
  <si>
    <t>female</t>
  </si>
  <si>
    <t>male</t>
  </si>
  <si>
    <t>(+/+)</t>
  </si>
  <si>
    <t>(tg/+)</t>
  </si>
  <si>
    <t>(tg/tg)</t>
  </si>
  <si>
    <t>standard deviation</t>
  </si>
  <si>
    <t>standard error</t>
  </si>
  <si>
    <t>amount of animals</t>
  </si>
  <si>
    <t>male (+/+) and male (tg/tg)</t>
  </si>
  <si>
    <t>female (+/+) and female(tg/tg)</t>
  </si>
  <si>
    <t>weight</t>
  </si>
  <si>
    <t>all</t>
  </si>
  <si>
    <r>
      <t xml:space="preserve">t-test </t>
    </r>
    <r>
      <rPr>
        <sz val="11"/>
        <color theme="1"/>
        <rFont val="Calibri"/>
        <family val="2"/>
        <scheme val="minor"/>
      </rPr>
      <t>(for groups with largest differences)</t>
    </r>
  </si>
  <si>
    <t>&gt; no significant differences between wildtyp and transgenic animals of the same sex</t>
  </si>
  <si>
    <t>[Tg/Tg] f</t>
  </si>
  <si>
    <t>[Tg/Tg] m</t>
  </si>
  <si>
    <t>[Tg/ + ] f</t>
  </si>
  <si>
    <t>[Tg/ + ] m</t>
  </si>
  <si>
    <t>[ + / + ] f</t>
  </si>
  <si>
    <t>[ + / + ] 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</si>
</sst>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3" fillId="0" borderId="0" xfId="0" applyFont="1"/>
    <xf numFmtId="14" fontId="0" fillId="0" borderId="0" xfId="0" applyNumberFormat="1"/>
    <xf numFmtId="0" fontId="0" fillId="0" borderId="0" xfId="0" applyFon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weight of miro1 mice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'Summary (12.03.21)'!$B$3</c:f>
              <c:strCache>
                <c:ptCount val="1"/>
                <c:pt idx="0">
                  <c:v>all</c:v>
                </c:pt>
              </c:strCache>
            </c:strRef>
          </c:tx>
          <c:spPr>
            <a:pattFill prst="smCheck">
              <a:fgClr>
                <a:schemeClr val="tx1">
                  <a:lumMod val="65000"/>
                  <a:lumOff val="35000"/>
                </a:schemeClr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'Summary (12.03.21)'!$C$13:$E$13</c:f>
                <c:numCache>
                  <c:formatCode>General</c:formatCode>
                  <c:ptCount val="3"/>
                  <c:pt idx="0">
                    <c:v>2.8666666666666667</c:v>
                  </c:pt>
                  <c:pt idx="1">
                    <c:v>2.0201260086710162</c:v>
                  </c:pt>
                  <c:pt idx="2">
                    <c:v>1.5501152030920613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'Summary (12.03.21)'!$C$2:$E$2</c:f>
              <c:strCache>
                <c:ptCount val="3"/>
                <c:pt idx="0">
                  <c:v>(+/+)</c:v>
                </c:pt>
                <c:pt idx="1">
                  <c:v>(tg/+)</c:v>
                </c:pt>
                <c:pt idx="2">
                  <c:v>(tg/tg)</c:v>
                </c:pt>
              </c:strCache>
            </c:strRef>
          </c:cat>
          <c:val>
            <c:numRef>
              <c:f>'Summary (12.03.21)'!$C$3:$E$3</c:f>
              <c:numCache>
                <c:formatCode>General</c:formatCode>
                <c:ptCount val="3"/>
                <c:pt idx="0">
                  <c:v>35.200000000000003</c:v>
                </c:pt>
                <c:pt idx="1">
                  <c:v>33.200000000000003</c:v>
                </c:pt>
                <c:pt idx="2">
                  <c:v>32.200000000000003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74-45B5-B51F-C21315DECBD0}"/>
            </c:ext>
          </c:extLst>
        </c:ser>
        <c:ser>
          <c:idx val="1"/>
          <c:order val="1"/>
          <c:tx>
            <c:strRef>
              <c:f>'Summary (12.03.21)'!$B$4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chemeClr val="accent3">
                <a:lumMod val="50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'Summary (12.03.21)'!$C$9:$E$9</c:f>
                <c:numCache>
                  <c:formatCode>General</c:formatCode>
                  <c:ptCount val="3"/>
                  <c:pt idx="0">
                    <c:v>2.5</c:v>
                  </c:pt>
                  <c:pt idx="1">
                    <c:v>2.6</c:v>
                  </c:pt>
                  <c:pt idx="2">
                    <c:v>4.2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'Summary (12.03.21)'!$C$2:$E$2</c:f>
              <c:strCache>
                <c:ptCount val="3"/>
                <c:pt idx="0">
                  <c:v>(+/+)</c:v>
                </c:pt>
                <c:pt idx="1">
                  <c:v>(tg/+)</c:v>
                </c:pt>
                <c:pt idx="2">
                  <c:v>(tg/tg)</c:v>
                </c:pt>
              </c:strCache>
            </c:strRef>
          </c:cat>
          <c:val>
            <c:numRef>
              <c:f>'Summary (12.03.21)'!$C$4:$E$4</c:f>
              <c:numCache>
                <c:formatCode>General</c:formatCode>
                <c:ptCount val="3"/>
                <c:pt idx="0">
                  <c:v>29.4</c:v>
                </c:pt>
                <c:pt idx="1">
                  <c:v>28.3</c:v>
                </c:pt>
                <c:pt idx="2">
                  <c:v>28.3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074-45B5-B51F-C21315DECBD0}"/>
            </c:ext>
          </c:extLst>
        </c:ser>
        <c:ser>
          <c:idx val="2"/>
          <c:order val="2"/>
          <c:tx>
            <c:strRef>
              <c:f>'Summary (12.03.21)'!$B$5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tint val="65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'Summary (12.03.21)'!$C$13:$E$13</c:f>
                <c:numCache>
                  <c:formatCode>General</c:formatCode>
                  <c:ptCount val="3"/>
                  <c:pt idx="0">
                    <c:v>2.8666666666666667</c:v>
                  </c:pt>
                  <c:pt idx="1">
                    <c:v>2.0201260086710162</c:v>
                  </c:pt>
                  <c:pt idx="2">
                    <c:v>1.5501152030920613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'Summary (12.03.21)'!$C$2:$E$2</c:f>
              <c:strCache>
                <c:ptCount val="3"/>
                <c:pt idx="0">
                  <c:v>(+/+)</c:v>
                </c:pt>
                <c:pt idx="1">
                  <c:v>(tg/+)</c:v>
                </c:pt>
                <c:pt idx="2">
                  <c:v>(tg/tg)</c:v>
                </c:pt>
              </c:strCache>
            </c:strRef>
          </c:cat>
          <c:val>
            <c:numRef>
              <c:f>'Summary (12.03.21)'!$C$5:$E$5</c:f>
              <c:numCache>
                <c:formatCode>General</c:formatCode>
                <c:ptCount val="3"/>
                <c:pt idx="0">
                  <c:v>42.5</c:v>
                </c:pt>
                <c:pt idx="1">
                  <c:v>39</c:v>
                </c:pt>
                <c:pt idx="2">
                  <c:v>36.1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074-45B5-B51F-C21315DECB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19109432"/>
        <c:axId val="519110088"/>
      </c:barChart>
      <c:catAx>
        <c:axId val="519109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19110088"/>
        <c:crosses val="autoZero"/>
        <c:auto val="1"/>
        <c:lblAlgn val="ctr"/>
        <c:lblOffset val="100"/>
        <c:noMultiLvlLbl val="0"/>
      </c:catAx>
      <c:valAx>
        <c:axId val="519110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weight [g]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191094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solidFill>
            <a:schemeClr val="tx1">
              <a:alpha val="96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weight of miro1 mice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'Summary (10.06.21)'!$B$3</c:f>
              <c:strCache>
                <c:ptCount val="1"/>
                <c:pt idx="0">
                  <c:v>all</c:v>
                </c:pt>
              </c:strCache>
            </c:strRef>
          </c:tx>
          <c:spPr>
            <a:pattFill prst="smCheck">
              <a:fgClr>
                <a:schemeClr val="tx1">
                  <a:lumMod val="65000"/>
                  <a:lumOff val="35000"/>
                </a:schemeClr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'Summary (10.06.21)'!$C$13:$E$13</c:f>
                <c:numCache>
                  <c:formatCode>General</c:formatCode>
                  <c:ptCount val="3"/>
                  <c:pt idx="0">
                    <c:v>2.3666666666666667</c:v>
                  </c:pt>
                  <c:pt idx="1">
                    <c:v>1.8392192019243581</c:v>
                  </c:pt>
                  <c:pt idx="2">
                    <c:v>1.6035674514745464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'Summary (10.06.21)'!$C$2:$E$2</c:f>
              <c:strCache>
                <c:ptCount val="3"/>
                <c:pt idx="0">
                  <c:v>(+/+)</c:v>
                </c:pt>
                <c:pt idx="1">
                  <c:v>(tg/+)</c:v>
                </c:pt>
                <c:pt idx="2">
                  <c:v>(tg/tg)</c:v>
                </c:pt>
              </c:strCache>
            </c:strRef>
          </c:cat>
          <c:val>
            <c:numRef>
              <c:f>'Summary (10.06.21)'!$C$3:$E$3</c:f>
              <c:numCache>
                <c:formatCode>General</c:formatCode>
                <c:ptCount val="3"/>
                <c:pt idx="0">
                  <c:v>36.5</c:v>
                </c:pt>
                <c:pt idx="1">
                  <c:v>35.9</c:v>
                </c:pt>
                <c:pt idx="2">
                  <c:v>36.1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0C-4771-A40A-2E684399C775}"/>
            </c:ext>
          </c:extLst>
        </c:ser>
        <c:ser>
          <c:idx val="1"/>
          <c:order val="1"/>
          <c:tx>
            <c:strRef>
              <c:f>'Summary (10.06.21)'!$B$4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chemeClr val="accent3">
                <a:lumMod val="50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'Summary (10.06.21)'!$C$14:$E$14</c:f>
                <c:numCache>
                  <c:formatCode>General</c:formatCode>
                  <c:ptCount val="3"/>
                  <c:pt idx="0">
                    <c:v>1.7441330224498359</c:v>
                  </c:pt>
                  <c:pt idx="1">
                    <c:v>0.93897106806688491</c:v>
                  </c:pt>
                  <c:pt idx="2">
                    <c:v>1.1430952132988166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'Summary (10.06.21)'!$C$2:$E$2</c:f>
              <c:strCache>
                <c:ptCount val="3"/>
                <c:pt idx="0">
                  <c:v>(+/+)</c:v>
                </c:pt>
                <c:pt idx="1">
                  <c:v>(tg/+)</c:v>
                </c:pt>
                <c:pt idx="2">
                  <c:v>(tg/tg)</c:v>
                </c:pt>
              </c:strCache>
            </c:strRef>
          </c:cat>
          <c:val>
            <c:numRef>
              <c:f>'Summary (10.06.21)'!$C$4:$E$4</c:f>
              <c:numCache>
                <c:formatCode>General</c:formatCode>
                <c:ptCount val="3"/>
                <c:pt idx="0">
                  <c:v>32</c:v>
                </c:pt>
                <c:pt idx="1">
                  <c:v>31.3</c:v>
                </c:pt>
                <c:pt idx="2">
                  <c:v>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70C-4771-A40A-2E684399C775}"/>
            </c:ext>
          </c:extLst>
        </c:ser>
        <c:ser>
          <c:idx val="2"/>
          <c:order val="2"/>
          <c:tx>
            <c:strRef>
              <c:f>'Summary (10.06.21)'!$B$5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tint val="65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'Summary (10.06.21)'!$C$15:$E$15</c:f>
                <c:numCache>
                  <c:formatCode>General</c:formatCode>
                  <c:ptCount val="3"/>
                  <c:pt idx="0">
                    <c:v>3.1</c:v>
                  </c:pt>
                  <c:pt idx="1">
                    <c:v>1.9230184606498191</c:v>
                  </c:pt>
                  <c:pt idx="2">
                    <c:v>2.2299903907544407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'Summary (10.06.21)'!$C$2:$E$2</c:f>
              <c:strCache>
                <c:ptCount val="3"/>
                <c:pt idx="0">
                  <c:v>(+/+)</c:v>
                </c:pt>
                <c:pt idx="1">
                  <c:v>(tg/+)</c:v>
                </c:pt>
                <c:pt idx="2">
                  <c:v>(tg/tg)</c:v>
                </c:pt>
              </c:strCache>
            </c:strRef>
          </c:cat>
          <c:val>
            <c:numRef>
              <c:f>'Summary (10.06.21)'!$C$5:$E$5</c:f>
              <c:numCache>
                <c:formatCode>General</c:formatCode>
                <c:ptCount val="3"/>
                <c:pt idx="0">
                  <c:v>42.3</c:v>
                </c:pt>
                <c:pt idx="1">
                  <c:v>41.4</c:v>
                </c:pt>
                <c:pt idx="2">
                  <c:v>39.6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70C-4771-A40A-2E684399C7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19109432"/>
        <c:axId val="519110088"/>
      </c:barChart>
      <c:catAx>
        <c:axId val="519109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19110088"/>
        <c:crosses val="autoZero"/>
        <c:auto val="1"/>
        <c:lblAlgn val="ctr"/>
        <c:lblOffset val="100"/>
        <c:noMultiLvlLbl val="0"/>
      </c:catAx>
      <c:valAx>
        <c:axId val="519110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weight [g]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191094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solidFill>
            <a:schemeClr val="tx1">
              <a:alpha val="96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weight of miro1 mice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'Summary (21.09.21)'!$B$3</c:f>
              <c:strCache>
                <c:ptCount val="1"/>
                <c:pt idx="0">
                  <c:v>all</c:v>
                </c:pt>
              </c:strCache>
            </c:strRef>
          </c:tx>
          <c:spPr>
            <a:pattFill prst="smCheck">
              <a:fgClr>
                <a:schemeClr val="tx1">
                  <a:lumMod val="65000"/>
                  <a:lumOff val="35000"/>
                </a:schemeClr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'Summary (21.09.21)'!$C$13:$E$13</c:f>
                <c:numCache>
                  <c:formatCode>General</c:formatCode>
                  <c:ptCount val="3"/>
                  <c:pt idx="0">
                    <c:v>2.2333333333333334</c:v>
                  </c:pt>
                  <c:pt idx="1">
                    <c:v>2.0502771431287927</c:v>
                  </c:pt>
                  <c:pt idx="2">
                    <c:v>1.7906503208132434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'Summary (21.09.21)'!$C$2:$E$2</c:f>
              <c:strCache>
                <c:ptCount val="3"/>
                <c:pt idx="0">
                  <c:v>(+/+)</c:v>
                </c:pt>
                <c:pt idx="1">
                  <c:v>(tg/+)</c:v>
                </c:pt>
                <c:pt idx="2">
                  <c:v>(tg/tg)</c:v>
                </c:pt>
              </c:strCache>
            </c:strRef>
          </c:cat>
          <c:val>
            <c:numRef>
              <c:f>'Summary (21.09.21)'!$C$3:$E$3</c:f>
              <c:numCache>
                <c:formatCode>General</c:formatCode>
                <c:ptCount val="3"/>
                <c:pt idx="0">
                  <c:v>35.6</c:v>
                </c:pt>
                <c:pt idx="1">
                  <c:v>35.1</c:v>
                </c:pt>
                <c:pt idx="2">
                  <c:v>35.299999999999997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DB-4785-8C0E-52ACDEE682BB}"/>
            </c:ext>
          </c:extLst>
        </c:ser>
        <c:ser>
          <c:idx val="1"/>
          <c:order val="1"/>
          <c:tx>
            <c:strRef>
              <c:f>'Summary (21.09.21)'!$B$4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chemeClr val="accent3">
                <a:lumMod val="50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'Summary (21.09.21)'!$C$14:$E$14</c:f>
                <c:numCache>
                  <c:formatCode>General</c:formatCode>
                  <c:ptCount val="3"/>
                  <c:pt idx="0">
                    <c:v>1.8782971010998233</c:v>
                  </c:pt>
                  <c:pt idx="1">
                    <c:v>0.57154760664940829</c:v>
                  </c:pt>
                  <c:pt idx="2">
                    <c:v>1.0206207261596576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'Summary (21.09.21)'!$C$2:$E$2</c:f>
              <c:strCache>
                <c:ptCount val="3"/>
                <c:pt idx="0">
                  <c:v>(+/+)</c:v>
                </c:pt>
                <c:pt idx="1">
                  <c:v>(tg/+)</c:v>
                </c:pt>
                <c:pt idx="2">
                  <c:v>(tg/tg)</c:v>
                </c:pt>
              </c:strCache>
            </c:strRef>
          </c:cat>
          <c:val>
            <c:numRef>
              <c:f>'Summary (21.09.21)'!$C$4:$E$4</c:f>
              <c:numCache>
                <c:formatCode>General</c:formatCode>
                <c:ptCount val="3"/>
                <c:pt idx="0">
                  <c:v>31.8</c:v>
                </c:pt>
                <c:pt idx="1">
                  <c:v>30.3</c:v>
                </c:pt>
                <c:pt idx="2">
                  <c:v>31.2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9DB-4785-8C0E-52ACDEE682BB}"/>
            </c:ext>
          </c:extLst>
        </c:ser>
        <c:ser>
          <c:idx val="2"/>
          <c:order val="2"/>
          <c:tx>
            <c:strRef>
              <c:f>'Summary (21.09.21)'!$B$5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tint val="65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'Summary (21.09.21)'!$C$15:$E$15</c:f>
                <c:numCache>
                  <c:formatCode>General</c:formatCode>
                  <c:ptCount val="3"/>
                  <c:pt idx="0">
                    <c:v>3.0022213997860541</c:v>
                  </c:pt>
                  <c:pt idx="1">
                    <c:v>2.7727242920997393</c:v>
                  </c:pt>
                  <c:pt idx="2">
                    <c:v>2.9393876913398143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'Summary (21.09.21)'!$C$2:$E$2</c:f>
              <c:strCache>
                <c:ptCount val="3"/>
                <c:pt idx="0">
                  <c:v>(+/+)</c:v>
                </c:pt>
                <c:pt idx="1">
                  <c:v>(tg/+)</c:v>
                </c:pt>
                <c:pt idx="2">
                  <c:v>(tg/tg)</c:v>
                </c:pt>
              </c:strCache>
            </c:strRef>
          </c:cat>
          <c:val>
            <c:numRef>
              <c:f>'Summary (21.09.21)'!$C$5:$E$5</c:f>
              <c:numCache>
                <c:formatCode>General</c:formatCode>
                <c:ptCount val="3"/>
                <c:pt idx="0">
                  <c:v>42</c:v>
                </c:pt>
                <c:pt idx="1">
                  <c:v>40.799999999999997</c:v>
                </c:pt>
                <c:pt idx="2">
                  <c:v>39.5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9DB-4785-8C0E-52ACDEE682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19109432"/>
        <c:axId val="519110088"/>
      </c:barChart>
      <c:catAx>
        <c:axId val="519109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19110088"/>
        <c:crosses val="autoZero"/>
        <c:auto val="1"/>
        <c:lblAlgn val="ctr"/>
        <c:lblOffset val="100"/>
        <c:noMultiLvlLbl val="0"/>
      </c:catAx>
      <c:valAx>
        <c:axId val="519110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weight [g]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191094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solidFill>
            <a:schemeClr val="tx1">
              <a:alpha val="96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weight of miro1 mice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'Summary (15.12.21)'!$B$3</c:f>
              <c:strCache>
                <c:ptCount val="1"/>
                <c:pt idx="0">
                  <c:v>all</c:v>
                </c:pt>
              </c:strCache>
            </c:strRef>
          </c:tx>
          <c:spPr>
            <a:pattFill prst="smCheck">
              <a:fgClr>
                <a:schemeClr val="tx1">
                  <a:lumMod val="65000"/>
                  <a:lumOff val="35000"/>
                </a:schemeClr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'Summary (15.12.21)'!$C$13:$E$13</c:f>
                <c:numCache>
                  <c:formatCode>General</c:formatCode>
                  <c:ptCount val="3"/>
                  <c:pt idx="0">
                    <c:v>1.477342100713197</c:v>
                  </c:pt>
                  <c:pt idx="1">
                    <c:v>1.6508508842337379</c:v>
                  </c:pt>
                  <c:pt idx="2">
                    <c:v>0.84866842479150539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'Summary (15.12.21)'!$C$2:$E$2</c:f>
              <c:strCache>
                <c:ptCount val="3"/>
                <c:pt idx="0">
                  <c:v>(+/+)</c:v>
                </c:pt>
                <c:pt idx="1">
                  <c:v>(tg/+)</c:v>
                </c:pt>
                <c:pt idx="2">
                  <c:v>(tg/tg)</c:v>
                </c:pt>
              </c:strCache>
            </c:strRef>
          </c:cat>
          <c:val>
            <c:numRef>
              <c:f>'Summary (15.12.21)'!$C$3:$E$3</c:f>
              <c:numCache>
                <c:formatCode>General</c:formatCode>
                <c:ptCount val="3"/>
                <c:pt idx="0">
                  <c:v>34.75</c:v>
                </c:pt>
                <c:pt idx="1">
                  <c:v>33.555555555555557</c:v>
                </c:pt>
                <c:pt idx="2">
                  <c:v>33.083333333333336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243-412F-9638-069A94CE8F18}"/>
            </c:ext>
          </c:extLst>
        </c:ser>
        <c:ser>
          <c:idx val="1"/>
          <c:order val="1"/>
          <c:tx>
            <c:strRef>
              <c:f>'Summary (15.12.21)'!$B$4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chemeClr val="accent3">
                <a:lumMod val="50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'Summary (15.12.21)'!$C$14:$E$14</c:f>
                <c:numCache>
                  <c:formatCode>General</c:formatCode>
                  <c:ptCount val="3"/>
                  <c:pt idx="0">
                    <c:v>1.4696938456699069</c:v>
                  </c:pt>
                  <c:pt idx="1">
                    <c:v>1.0198039027185568</c:v>
                  </c:pt>
                  <c:pt idx="2">
                    <c:v>0.89442719099991586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'Summary (15.12.21)'!$C$2:$E$2</c:f>
              <c:strCache>
                <c:ptCount val="3"/>
                <c:pt idx="0">
                  <c:v>(+/+)</c:v>
                </c:pt>
                <c:pt idx="1">
                  <c:v>(tg/+)</c:v>
                </c:pt>
                <c:pt idx="2">
                  <c:v>(tg/tg)</c:v>
                </c:pt>
              </c:strCache>
            </c:strRef>
          </c:cat>
          <c:val>
            <c:numRef>
              <c:f>'Summary (15.12.21)'!$C$4:$E$4</c:f>
              <c:numCache>
                <c:formatCode>General</c:formatCode>
                <c:ptCount val="3"/>
                <c:pt idx="0">
                  <c:v>32.6</c:v>
                </c:pt>
                <c:pt idx="1">
                  <c:v>30.2</c:v>
                </c:pt>
                <c:pt idx="2">
                  <c:v>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243-412F-9638-069A94CE8F18}"/>
            </c:ext>
          </c:extLst>
        </c:ser>
        <c:ser>
          <c:idx val="2"/>
          <c:order val="2"/>
          <c:tx>
            <c:strRef>
              <c:f>'Summary (15.12.21)'!$B$5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tint val="65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'Summary (15.12.21)'!$C$15:$E$15</c:f>
                <c:numCache>
                  <c:formatCode>General</c:formatCode>
                  <c:ptCount val="3"/>
                  <c:pt idx="0">
                    <c:v>2.3333333333333335</c:v>
                  </c:pt>
                  <c:pt idx="1">
                    <c:v>2.0155644370746373</c:v>
                  </c:pt>
                  <c:pt idx="2">
                    <c:v>1.077548658349641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'Summary (15.12.21)'!$C$2:$E$2</c:f>
              <c:strCache>
                <c:ptCount val="3"/>
                <c:pt idx="0">
                  <c:v>(+/+)</c:v>
                </c:pt>
                <c:pt idx="1">
                  <c:v>(tg/+)</c:v>
                </c:pt>
                <c:pt idx="2">
                  <c:v>(tg/tg)</c:v>
                </c:pt>
              </c:strCache>
            </c:strRef>
          </c:cat>
          <c:val>
            <c:numRef>
              <c:f>'Summary (15.12.21)'!$C$5:$E$5</c:f>
              <c:numCache>
                <c:formatCode>General</c:formatCode>
                <c:ptCount val="3"/>
                <c:pt idx="0">
                  <c:v>38.333333333333336</c:v>
                </c:pt>
                <c:pt idx="1">
                  <c:v>37.75</c:v>
                </c:pt>
                <c:pt idx="2">
                  <c:v>35.166666666666664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243-412F-9638-069A94CE8F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19109432"/>
        <c:axId val="519110088"/>
      </c:barChart>
      <c:catAx>
        <c:axId val="519109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19110088"/>
        <c:crosses val="autoZero"/>
        <c:auto val="1"/>
        <c:lblAlgn val="ctr"/>
        <c:lblOffset val="100"/>
        <c:noMultiLvlLbl val="0"/>
      </c:catAx>
      <c:valAx>
        <c:axId val="519110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weight [g]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191094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solidFill>
            <a:schemeClr val="tx1">
              <a:alpha val="96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weight of miro1 mice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'Summary (19.05.22)'!$B$3</c:f>
              <c:strCache>
                <c:ptCount val="1"/>
                <c:pt idx="0">
                  <c:v>all</c:v>
                </c:pt>
              </c:strCache>
            </c:strRef>
          </c:tx>
          <c:spPr>
            <a:pattFill prst="smCheck">
              <a:fgClr>
                <a:schemeClr val="tx1">
                  <a:lumMod val="65000"/>
                  <a:lumOff val="35000"/>
                </a:schemeClr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'Summary (19.05.22)'!$C$13:$E$13</c:f>
                <c:numCache>
                  <c:formatCode>General</c:formatCode>
                  <c:ptCount val="3"/>
                  <c:pt idx="0">
                    <c:v>1.5478479684172259</c:v>
                  </c:pt>
                  <c:pt idx="1">
                    <c:v>1.8439088914585773</c:v>
                  </c:pt>
                  <c:pt idx="2">
                    <c:v>1.3080944580232392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'Summary (19.05.22)'!$C$2:$E$2</c:f>
              <c:strCache>
                <c:ptCount val="3"/>
                <c:pt idx="0">
                  <c:v>(+/+)</c:v>
                </c:pt>
                <c:pt idx="1">
                  <c:v>(tg/+)</c:v>
                </c:pt>
                <c:pt idx="2">
                  <c:v>(tg/tg)</c:v>
                </c:pt>
              </c:strCache>
            </c:strRef>
          </c:cat>
          <c:val>
            <c:numRef>
              <c:f>'Summary (19.05.22)'!$C$3:$E$3</c:f>
              <c:numCache>
                <c:formatCode>General</c:formatCode>
                <c:ptCount val="3"/>
                <c:pt idx="0">
                  <c:v>33.25</c:v>
                </c:pt>
                <c:pt idx="1">
                  <c:v>35</c:v>
                </c:pt>
                <c:pt idx="2">
                  <c:v>33.666666666666664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EC-41E0-85E1-E2160F2D0894}"/>
            </c:ext>
          </c:extLst>
        </c:ser>
        <c:ser>
          <c:idx val="1"/>
          <c:order val="1"/>
          <c:tx>
            <c:strRef>
              <c:f>'Summary (19.05.22)'!$B$4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chemeClr val="accent3">
                <a:lumMod val="50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'Summary (19.05.22)'!$C$14:$E$14</c:f>
                <c:numCache>
                  <c:formatCode>General</c:formatCode>
                  <c:ptCount val="3"/>
                  <c:pt idx="0">
                    <c:v>2</c:v>
                  </c:pt>
                  <c:pt idx="1">
                    <c:v>4</c:v>
                  </c:pt>
                  <c:pt idx="2">
                    <c:v>1.0801234497346435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'Summary (19.05.22)'!$C$2:$E$2</c:f>
              <c:strCache>
                <c:ptCount val="3"/>
                <c:pt idx="0">
                  <c:v>(+/+)</c:v>
                </c:pt>
                <c:pt idx="1">
                  <c:v>(tg/+)</c:v>
                </c:pt>
                <c:pt idx="2">
                  <c:v>(tg/tg)</c:v>
                </c:pt>
              </c:strCache>
            </c:strRef>
          </c:cat>
          <c:val>
            <c:numRef>
              <c:f>'Summary (19.05.22)'!$C$4:$E$4</c:f>
              <c:numCache>
                <c:formatCode>General</c:formatCode>
                <c:ptCount val="3"/>
                <c:pt idx="0">
                  <c:v>31</c:v>
                </c:pt>
                <c:pt idx="1">
                  <c:v>32</c:v>
                </c:pt>
                <c:pt idx="2">
                  <c:v>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7EC-41E0-85E1-E2160F2D0894}"/>
            </c:ext>
          </c:extLst>
        </c:ser>
        <c:ser>
          <c:idx val="2"/>
          <c:order val="2"/>
          <c:tx>
            <c:strRef>
              <c:f>'Summary (19.05.22)'!$B$5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tint val="65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'Summary (19.05.22)'!$C$15:$E$15</c:f>
                <c:numCache>
                  <c:formatCode>General</c:formatCode>
                  <c:ptCount val="3"/>
                  <c:pt idx="0">
                    <c:v>0.5</c:v>
                  </c:pt>
                  <c:pt idx="1">
                    <c:v>1</c:v>
                  </c:pt>
                  <c:pt idx="2">
                    <c:v>4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'Summary (19.05.22)'!$C$2:$E$2</c:f>
              <c:strCache>
                <c:ptCount val="3"/>
                <c:pt idx="0">
                  <c:v>(+/+)</c:v>
                </c:pt>
                <c:pt idx="1">
                  <c:v>(tg/+)</c:v>
                </c:pt>
                <c:pt idx="2">
                  <c:v>(tg/tg)</c:v>
                </c:pt>
              </c:strCache>
            </c:strRef>
          </c:cat>
          <c:val>
            <c:numRef>
              <c:f>'Summary (19.05.22)'!$C$5:$E$5</c:f>
              <c:numCache>
                <c:formatCode>General</c:formatCode>
                <c:ptCount val="3"/>
                <c:pt idx="0">
                  <c:v>35.5</c:v>
                </c:pt>
                <c:pt idx="1">
                  <c:v>37</c:v>
                </c:pt>
                <c:pt idx="2">
                  <c:v>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7EC-41E0-85E1-E2160F2D08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19109432"/>
        <c:axId val="519110088"/>
      </c:barChart>
      <c:catAx>
        <c:axId val="519109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19110088"/>
        <c:crosses val="autoZero"/>
        <c:auto val="1"/>
        <c:lblAlgn val="ctr"/>
        <c:lblOffset val="100"/>
        <c:noMultiLvlLbl val="0"/>
      </c:catAx>
      <c:valAx>
        <c:axId val="519110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weight [g]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191094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solidFill>
            <a:schemeClr val="tx1">
              <a:alpha val="96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colors2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colors3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colors4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colors5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482714</xdr:colOff>
      <xdr:row>1</xdr:row>
      <xdr:rowOff>11566</xdr:rowOff>
    </xdr:from>
    <xdr:to>
      <xdr:col>14</xdr:col>
      <xdr:colOff>702980</xdr:colOff>
      <xdr:row>19</xdr:row>
      <xdr:rowOff>162775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C0503F82-05AB-43B6-8602-A5F6D6ED13B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482714</xdr:colOff>
      <xdr:row>1</xdr:row>
      <xdr:rowOff>11566</xdr:rowOff>
    </xdr:from>
    <xdr:to>
      <xdr:col>14</xdr:col>
      <xdr:colOff>702980</xdr:colOff>
      <xdr:row>19</xdr:row>
      <xdr:rowOff>162775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9DBE69A9-1315-4B72-AC11-138122C851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482714</xdr:colOff>
      <xdr:row>1</xdr:row>
      <xdr:rowOff>11566</xdr:rowOff>
    </xdr:from>
    <xdr:to>
      <xdr:col>14</xdr:col>
      <xdr:colOff>702980</xdr:colOff>
      <xdr:row>19</xdr:row>
      <xdr:rowOff>162775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C5B01606-CA9B-4D0D-BEE6-A78A71604F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482714</xdr:colOff>
      <xdr:row>1</xdr:row>
      <xdr:rowOff>11566</xdr:rowOff>
    </xdr:from>
    <xdr:to>
      <xdr:col>14</xdr:col>
      <xdr:colOff>702980</xdr:colOff>
      <xdr:row>19</xdr:row>
      <xdr:rowOff>162775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BF1BE299-47CA-400F-B065-362831F823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482714</xdr:colOff>
      <xdr:row>1</xdr:row>
      <xdr:rowOff>11566</xdr:rowOff>
    </xdr:from>
    <xdr:to>
      <xdr:col>14</xdr:col>
      <xdr:colOff>702980</xdr:colOff>
      <xdr:row>19</xdr:row>
      <xdr:rowOff>162775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BA0A08B9-63F9-4584-A1C5-80F3EBA092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9314CF-844F-439D-BA98-875FE7098E94}">
  <dimension ref="A1:L44"/>
  <sheetViews>
    <sheetView zoomScale="70" zoomScaleNormal="70" workbookViewId="0">
      <selection sqref="A1:L44"/>
    </sheetView>
  </sheetViews>
  <sheetFormatPr baseColWidth="10" defaultRowHeight="15" x14ac:dyDescent="0.25"/>
  <sheetData>
    <row r="1" spans="1:11" x14ac:dyDescent="0.25">
      <c r="A1" t="s">
        <v>0</v>
      </c>
      <c r="C1" s="5">
        <v>44267</v>
      </c>
    </row>
    <row r="3" spans="1:11" x14ac:dyDescent="0.25">
      <c r="A3" t="s">
        <v>1</v>
      </c>
    </row>
    <row r="5" spans="1:11" ht="15.75" thickBot="1" x14ac:dyDescent="0.3">
      <c r="A5" t="s">
        <v>6</v>
      </c>
      <c r="B5" t="s">
        <v>5</v>
      </c>
      <c r="C5" t="s">
        <v>7</v>
      </c>
      <c r="D5" t="s">
        <v>12</v>
      </c>
      <c r="G5" t="s">
        <v>13</v>
      </c>
      <c r="K5" t="s">
        <v>14</v>
      </c>
    </row>
    <row r="6" spans="1:11" ht="15.75" thickBot="1" x14ac:dyDescent="0.3">
      <c r="A6" s="1" t="s">
        <v>2</v>
      </c>
      <c r="B6">
        <v>85</v>
      </c>
      <c r="C6">
        <v>23</v>
      </c>
    </row>
    <row r="7" spans="1:11" x14ac:dyDescent="0.25">
      <c r="B7">
        <v>97</v>
      </c>
      <c r="C7">
        <v>32</v>
      </c>
    </row>
    <row r="8" spans="1:11" x14ac:dyDescent="0.25">
      <c r="B8" s="3">
        <v>109</v>
      </c>
      <c r="C8">
        <v>28</v>
      </c>
    </row>
    <row r="9" spans="1:11" x14ac:dyDescent="0.25">
      <c r="B9">
        <v>117</v>
      </c>
      <c r="C9">
        <v>31</v>
      </c>
    </row>
    <row r="10" spans="1:11" x14ac:dyDescent="0.25">
      <c r="B10">
        <v>119</v>
      </c>
      <c r="C10">
        <v>34</v>
      </c>
    </row>
    <row r="11" spans="1:11" x14ac:dyDescent="0.25">
      <c r="B11">
        <v>143</v>
      </c>
      <c r="C11">
        <v>25</v>
      </c>
    </row>
    <row r="12" spans="1:11" x14ac:dyDescent="0.25">
      <c r="B12">
        <v>144</v>
      </c>
      <c r="C12">
        <v>25</v>
      </c>
      <c r="D12">
        <f>AVERAGE(C6:C12)</f>
        <v>28.285714285714285</v>
      </c>
      <c r="E12">
        <f>STDEVA(C6:C12)</f>
        <v>4.1518785191880623</v>
      </c>
    </row>
    <row r="14" spans="1:11" x14ac:dyDescent="0.25">
      <c r="B14">
        <v>55</v>
      </c>
      <c r="C14">
        <v>33</v>
      </c>
    </row>
    <row r="15" spans="1:11" x14ac:dyDescent="0.25">
      <c r="B15">
        <v>76</v>
      </c>
      <c r="C15">
        <v>46</v>
      </c>
    </row>
    <row r="16" spans="1:11" x14ac:dyDescent="0.25">
      <c r="B16">
        <v>87</v>
      </c>
      <c r="C16">
        <v>33</v>
      </c>
    </row>
    <row r="17" spans="1:8" x14ac:dyDescent="0.25">
      <c r="B17">
        <v>88</v>
      </c>
      <c r="C17">
        <v>34</v>
      </c>
    </row>
    <row r="18" spans="1:8" x14ac:dyDescent="0.25">
      <c r="B18">
        <v>120</v>
      </c>
      <c r="C18">
        <v>35</v>
      </c>
    </row>
    <row r="19" spans="1:8" x14ac:dyDescent="0.25">
      <c r="B19">
        <v>121</v>
      </c>
      <c r="C19">
        <v>35</v>
      </c>
    </row>
    <row r="20" spans="1:8" x14ac:dyDescent="0.25">
      <c r="B20">
        <v>153</v>
      </c>
      <c r="C20">
        <v>37</v>
      </c>
      <c r="D20">
        <f>AVERAGE(C14:C20)</f>
        <v>36.142857142857146</v>
      </c>
      <c r="E20">
        <f>STDEVA(C14:C20)</f>
        <v>4.5617456975947102</v>
      </c>
      <c r="G20">
        <f>AVERAGE(C6:C12,C14:C20)</f>
        <v>32.214285714285715</v>
      </c>
      <c r="H20">
        <f>STDEVA(C6:C12,C14:C20)</f>
        <v>5.8464791696643115</v>
      </c>
    </row>
    <row r="22" spans="1:8" x14ac:dyDescent="0.25">
      <c r="A22" s="2" t="s">
        <v>4</v>
      </c>
      <c r="B22">
        <v>96</v>
      </c>
      <c r="C22">
        <v>28</v>
      </c>
    </row>
    <row r="23" spans="1:8" x14ac:dyDescent="0.25">
      <c r="B23">
        <v>98</v>
      </c>
      <c r="C23">
        <v>28</v>
      </c>
    </row>
    <row r="24" spans="1:8" x14ac:dyDescent="0.25">
      <c r="B24">
        <v>110</v>
      </c>
      <c r="C24">
        <v>29</v>
      </c>
    </row>
    <row r="25" spans="1:8" x14ac:dyDescent="0.25">
      <c r="B25">
        <v>111</v>
      </c>
      <c r="C25">
        <v>33</v>
      </c>
    </row>
    <row r="26" spans="1:8" x14ac:dyDescent="0.25">
      <c r="B26">
        <v>142</v>
      </c>
      <c r="C26">
        <v>26</v>
      </c>
    </row>
    <row r="27" spans="1:8" x14ac:dyDescent="0.25">
      <c r="B27">
        <v>145</v>
      </c>
      <c r="C27">
        <v>26</v>
      </c>
      <c r="D27">
        <f>AVERAGE(C22:C27)</f>
        <v>28.333333333333332</v>
      </c>
      <c r="E27">
        <f>STDEVA(C22:C27)</f>
        <v>2.5819888974716112</v>
      </c>
    </row>
    <row r="29" spans="1:8" x14ac:dyDescent="0.25">
      <c r="B29">
        <v>56</v>
      </c>
      <c r="C29">
        <v>38</v>
      </c>
    </row>
    <row r="30" spans="1:8" x14ac:dyDescent="0.25">
      <c r="B30">
        <v>89</v>
      </c>
      <c r="C30">
        <v>37</v>
      </c>
    </row>
    <row r="31" spans="1:8" x14ac:dyDescent="0.25">
      <c r="B31">
        <v>122</v>
      </c>
      <c r="C31">
        <v>47</v>
      </c>
    </row>
    <row r="32" spans="1:8" x14ac:dyDescent="0.25">
      <c r="B32">
        <v>123</v>
      </c>
      <c r="C32">
        <v>40</v>
      </c>
    </row>
    <row r="33" spans="1:12" x14ac:dyDescent="0.25">
      <c r="B33">
        <v>155</v>
      </c>
      <c r="C33">
        <v>33</v>
      </c>
      <c r="D33">
        <f>AVERAGE(C29:C33)</f>
        <v>39</v>
      </c>
      <c r="E33">
        <f>STDEVA(C29:C33)</f>
        <v>5.1478150704935004</v>
      </c>
      <c r="G33">
        <f>AVERAGE(C22:C27,C29:C33)</f>
        <v>33.18181818181818</v>
      </c>
      <c r="H33">
        <f>STDEVA(C22:C27,C29:C33)</f>
        <v>6.7054929992981425</v>
      </c>
    </row>
    <row r="35" spans="1:12" x14ac:dyDescent="0.25">
      <c r="A35" s="2" t="s">
        <v>3</v>
      </c>
      <c r="B35">
        <v>94</v>
      </c>
      <c r="C35">
        <v>33</v>
      </c>
    </row>
    <row r="36" spans="1:12" x14ac:dyDescent="0.25">
      <c r="B36">
        <v>99</v>
      </c>
      <c r="C36">
        <v>31</v>
      </c>
    </row>
    <row r="37" spans="1:12" x14ac:dyDescent="0.25">
      <c r="B37">
        <v>108</v>
      </c>
      <c r="C37">
        <v>28</v>
      </c>
    </row>
    <row r="38" spans="1:12" x14ac:dyDescent="0.25">
      <c r="B38">
        <v>141</v>
      </c>
      <c r="C38">
        <v>27</v>
      </c>
    </row>
    <row r="39" spans="1:12" x14ac:dyDescent="0.25">
      <c r="B39">
        <v>147</v>
      </c>
      <c r="C39">
        <v>28</v>
      </c>
      <c r="D39">
        <f>AVERAGE(C35:C39)</f>
        <v>29.4</v>
      </c>
      <c r="E39">
        <f>STDEVA(C35:C39)</f>
        <v>2.5099800796022267</v>
      </c>
    </row>
    <row r="41" spans="1:12" x14ac:dyDescent="0.25">
      <c r="A41" s="3" t="s">
        <v>8</v>
      </c>
      <c r="B41">
        <v>75</v>
      </c>
      <c r="C41">
        <v>49</v>
      </c>
    </row>
    <row r="42" spans="1:12" x14ac:dyDescent="0.25">
      <c r="A42" s="3" t="s">
        <v>9</v>
      </c>
      <c r="B42">
        <v>92</v>
      </c>
      <c r="C42">
        <v>44</v>
      </c>
    </row>
    <row r="43" spans="1:12" x14ac:dyDescent="0.25">
      <c r="A43" s="3" t="s">
        <v>10</v>
      </c>
      <c r="B43">
        <v>160</v>
      </c>
      <c r="C43">
        <v>46</v>
      </c>
    </row>
    <row r="44" spans="1:12" x14ac:dyDescent="0.25">
      <c r="A44" s="3" t="s">
        <v>11</v>
      </c>
      <c r="B44">
        <v>156</v>
      </c>
      <c r="C44">
        <v>31</v>
      </c>
      <c r="D44">
        <f>AVERAGE(C41:C44)</f>
        <v>42.5</v>
      </c>
      <c r="E44">
        <f>STDEVA(C41:C44)</f>
        <v>7.9372539331937721</v>
      </c>
      <c r="G44">
        <f>AVERAGE(C35:C39,C41:C44)</f>
        <v>35.222222222222221</v>
      </c>
      <c r="H44">
        <f>STDEVA(C35:C39,C41:C44)</f>
        <v>8.6281194036965179</v>
      </c>
      <c r="K44">
        <f>AVERAGE(C6:C12,C14:C20,C22:C27,C29:C33,C35:C39,C41:C44)</f>
        <v>33.323529411764703</v>
      </c>
      <c r="L44">
        <f>STDEVA(C6:C12,C14:C20,C22:C27,C29:C33,C35:C39,C41:C44)</f>
        <v>6.830060952899383</v>
      </c>
    </row>
  </sheetData>
  <pageMargins left="0.7" right="0.7" top="0.78740157499999996" bottom="0.78740157499999996" header="0.3" footer="0.3"/>
  <pageSetup paperSize="9" orientation="portrait" verticalDpi="597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D661AE-693D-4466-8F8A-CDED34DF6081}">
  <dimension ref="B2:E23"/>
  <sheetViews>
    <sheetView tabSelected="1" workbookViewId="0">
      <selection activeCell="E23" sqref="E23"/>
    </sheetView>
  </sheetViews>
  <sheetFormatPr baseColWidth="10" defaultRowHeight="15" x14ac:dyDescent="0.25"/>
  <sheetData>
    <row r="2" spans="2:5" x14ac:dyDescent="0.25">
      <c r="B2" s="4" t="s">
        <v>25</v>
      </c>
      <c r="C2" t="s">
        <v>17</v>
      </c>
      <c r="D2" t="s">
        <v>18</v>
      </c>
      <c r="E2" t="s">
        <v>19</v>
      </c>
    </row>
    <row r="3" spans="2:5" x14ac:dyDescent="0.25">
      <c r="B3" t="s">
        <v>26</v>
      </c>
      <c r="C3">
        <v>33.25</v>
      </c>
      <c r="D3">
        <v>35</v>
      </c>
      <c r="E3">
        <v>33.666666666666664</v>
      </c>
    </row>
    <row r="4" spans="2:5" x14ac:dyDescent="0.25">
      <c r="B4" t="s">
        <v>15</v>
      </c>
      <c r="C4">
        <v>31</v>
      </c>
      <c r="D4">
        <v>32</v>
      </c>
      <c r="E4">
        <v>33</v>
      </c>
    </row>
    <row r="5" spans="2:5" x14ac:dyDescent="0.25">
      <c r="B5" t="s">
        <v>16</v>
      </c>
      <c r="C5">
        <v>35.5</v>
      </c>
      <c r="D5">
        <v>37</v>
      </c>
      <c r="E5">
        <v>35</v>
      </c>
    </row>
    <row r="7" spans="2:5" x14ac:dyDescent="0.25">
      <c r="B7" s="4" t="s">
        <v>20</v>
      </c>
    </row>
    <row r="8" spans="2:5" x14ac:dyDescent="0.25">
      <c r="B8" t="s">
        <v>26</v>
      </c>
      <c r="C8">
        <v>3.0956959368344519</v>
      </c>
      <c r="D8">
        <v>4.1231056256176606</v>
      </c>
      <c r="E8">
        <v>3.2041639575194445</v>
      </c>
    </row>
    <row r="9" spans="2:5" x14ac:dyDescent="0.25">
      <c r="B9" t="s">
        <v>15</v>
      </c>
      <c r="C9">
        <v>2.8284271247461903</v>
      </c>
      <c r="D9">
        <v>5.6568542494923806</v>
      </c>
      <c r="E9">
        <v>2.1602468994692869</v>
      </c>
    </row>
    <row r="10" spans="2:5" x14ac:dyDescent="0.25">
      <c r="B10" t="s">
        <v>16</v>
      </c>
      <c r="C10">
        <v>0.70710678118654757</v>
      </c>
      <c r="D10">
        <v>1.7320508075688772</v>
      </c>
      <c r="E10">
        <v>5.6568542494923806</v>
      </c>
    </row>
    <row r="12" spans="2:5" x14ac:dyDescent="0.25">
      <c r="B12" s="4" t="s">
        <v>21</v>
      </c>
    </row>
    <row r="13" spans="2:5" x14ac:dyDescent="0.25">
      <c r="B13" t="s">
        <v>26</v>
      </c>
      <c r="C13">
        <f>C8/SQRT(C18)</f>
        <v>1.5478479684172259</v>
      </c>
      <c r="D13">
        <f>D8/SQRT(D18)</f>
        <v>1.8439088914585773</v>
      </c>
      <c r="E13">
        <f t="shared" ref="E13" si="0">E8/SQRT(E18)</f>
        <v>1.3080944580232392</v>
      </c>
    </row>
    <row r="14" spans="2:5" x14ac:dyDescent="0.25">
      <c r="B14" t="s">
        <v>15</v>
      </c>
      <c r="C14">
        <f>C9/SQRT(C19)</f>
        <v>2</v>
      </c>
      <c r="D14">
        <f t="shared" ref="D14:E14" si="1">D9/SQRT(D19)</f>
        <v>4</v>
      </c>
      <c r="E14">
        <f t="shared" si="1"/>
        <v>1.0801234497346435</v>
      </c>
    </row>
    <row r="15" spans="2:5" x14ac:dyDescent="0.25">
      <c r="B15" t="s">
        <v>16</v>
      </c>
      <c r="C15">
        <f t="shared" ref="C15:E15" si="2">C10/SQRT(C20)</f>
        <v>0.5</v>
      </c>
      <c r="D15">
        <f t="shared" si="2"/>
        <v>1</v>
      </c>
      <c r="E15">
        <f t="shared" si="2"/>
        <v>4</v>
      </c>
    </row>
    <row r="17" spans="2:5" x14ac:dyDescent="0.25">
      <c r="B17" s="4" t="s">
        <v>22</v>
      </c>
    </row>
    <row r="18" spans="2:5" x14ac:dyDescent="0.25">
      <c r="B18" t="s">
        <v>26</v>
      </c>
      <c r="C18">
        <v>4</v>
      </c>
      <c r="D18">
        <v>5</v>
      </c>
      <c r="E18">
        <v>6</v>
      </c>
    </row>
    <row r="19" spans="2:5" x14ac:dyDescent="0.25">
      <c r="B19" t="s">
        <v>15</v>
      </c>
      <c r="C19">
        <v>2</v>
      </c>
      <c r="D19">
        <v>2</v>
      </c>
      <c r="E19">
        <v>4</v>
      </c>
    </row>
    <row r="20" spans="2:5" x14ac:dyDescent="0.25">
      <c r="B20" t="s">
        <v>16</v>
      </c>
      <c r="C20">
        <v>2</v>
      </c>
      <c r="D20">
        <v>3</v>
      </c>
      <c r="E20">
        <v>2</v>
      </c>
    </row>
    <row r="23" spans="2:5" x14ac:dyDescent="0.25">
      <c r="B23" s="4"/>
    </row>
  </sheetData>
  <pageMargins left="0.7" right="0.7" top="0.78740157499999996" bottom="0.78740157499999996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03AED4-E93B-4D7D-B72B-64163362C4C0}">
  <dimension ref="B2:E28"/>
  <sheetViews>
    <sheetView workbookViewId="0">
      <selection activeCell="B2" sqref="B2:E20"/>
    </sheetView>
  </sheetViews>
  <sheetFormatPr baseColWidth="10" defaultRowHeight="15" x14ac:dyDescent="0.25"/>
  <sheetData>
    <row r="2" spans="2:5" x14ac:dyDescent="0.25">
      <c r="B2" s="4" t="s">
        <v>25</v>
      </c>
      <c r="C2" t="s">
        <v>17</v>
      </c>
      <c r="D2" t="s">
        <v>18</v>
      </c>
      <c r="E2" t="s">
        <v>19</v>
      </c>
    </row>
    <row r="3" spans="2:5" x14ac:dyDescent="0.25">
      <c r="B3" t="s">
        <v>26</v>
      </c>
      <c r="C3">
        <v>35.200000000000003</v>
      </c>
      <c r="D3">
        <v>33.200000000000003</v>
      </c>
      <c r="E3">
        <v>32.200000000000003</v>
      </c>
    </row>
    <row r="4" spans="2:5" x14ac:dyDescent="0.25">
      <c r="B4" t="s">
        <v>15</v>
      </c>
      <c r="C4">
        <v>29.4</v>
      </c>
      <c r="D4">
        <v>28.3</v>
      </c>
      <c r="E4">
        <v>28.3</v>
      </c>
    </row>
    <row r="5" spans="2:5" x14ac:dyDescent="0.25">
      <c r="B5" t="s">
        <v>16</v>
      </c>
      <c r="C5">
        <v>42.5</v>
      </c>
      <c r="D5">
        <v>39</v>
      </c>
      <c r="E5">
        <v>36.1</v>
      </c>
    </row>
    <row r="7" spans="2:5" x14ac:dyDescent="0.25">
      <c r="B7" s="4" t="s">
        <v>20</v>
      </c>
    </row>
    <row r="8" spans="2:5" x14ac:dyDescent="0.25">
      <c r="B8" t="s">
        <v>26</v>
      </c>
      <c r="C8">
        <v>8.6</v>
      </c>
      <c r="D8">
        <v>6.7</v>
      </c>
      <c r="E8">
        <v>5.8</v>
      </c>
    </row>
    <row r="9" spans="2:5" x14ac:dyDescent="0.25">
      <c r="B9" t="s">
        <v>15</v>
      </c>
      <c r="C9">
        <v>2.5</v>
      </c>
      <c r="D9">
        <v>2.6</v>
      </c>
      <c r="E9">
        <v>4.2</v>
      </c>
    </row>
    <row r="10" spans="2:5" x14ac:dyDescent="0.25">
      <c r="B10" t="s">
        <v>16</v>
      </c>
      <c r="C10">
        <v>7.9</v>
      </c>
      <c r="D10">
        <v>5.0999999999999996</v>
      </c>
      <c r="E10">
        <v>4.5999999999999996</v>
      </c>
    </row>
    <row r="12" spans="2:5" x14ac:dyDescent="0.25">
      <c r="B12" s="4" t="s">
        <v>21</v>
      </c>
    </row>
    <row r="13" spans="2:5" x14ac:dyDescent="0.25">
      <c r="B13" t="s">
        <v>26</v>
      </c>
      <c r="C13">
        <f>C8/SQRT(C18)</f>
        <v>2.8666666666666667</v>
      </c>
      <c r="D13">
        <f>D8/SQRT(D18)</f>
        <v>2.0201260086710162</v>
      </c>
      <c r="E13">
        <f t="shared" ref="E13" si="0">E8/SQRT(E18)</f>
        <v>1.5501152030920613</v>
      </c>
    </row>
    <row r="14" spans="2:5" x14ac:dyDescent="0.25">
      <c r="B14" t="s">
        <v>15</v>
      </c>
      <c r="C14">
        <f>C9/SQRT(C19)</f>
        <v>1.1180339887498949</v>
      </c>
      <c r="D14">
        <f t="shared" ref="D14:E14" si="1">D9/SQRT(D19)</f>
        <v>1.061445555206044</v>
      </c>
      <c r="E14">
        <f t="shared" si="1"/>
        <v>1.5874507866387544</v>
      </c>
    </row>
    <row r="15" spans="2:5" x14ac:dyDescent="0.25">
      <c r="B15" t="s">
        <v>16</v>
      </c>
      <c r="C15">
        <f t="shared" ref="C15:E15" si="2">C10/SQRT(C20)</f>
        <v>3.95</v>
      </c>
      <c r="D15">
        <f t="shared" si="2"/>
        <v>2.2807893370497854</v>
      </c>
      <c r="E15">
        <f t="shared" si="2"/>
        <v>1.7386365758424451</v>
      </c>
    </row>
    <row r="17" spans="2:5" x14ac:dyDescent="0.25">
      <c r="B17" s="4" t="s">
        <v>22</v>
      </c>
    </row>
    <row r="18" spans="2:5" x14ac:dyDescent="0.25">
      <c r="B18" t="s">
        <v>26</v>
      </c>
      <c r="C18">
        <v>9</v>
      </c>
      <c r="D18">
        <v>11</v>
      </c>
      <c r="E18">
        <v>14</v>
      </c>
    </row>
    <row r="19" spans="2:5" x14ac:dyDescent="0.25">
      <c r="B19" t="s">
        <v>15</v>
      </c>
      <c r="C19">
        <v>5</v>
      </c>
      <c r="D19">
        <v>6</v>
      </c>
      <c r="E19">
        <v>7</v>
      </c>
    </row>
    <row r="20" spans="2:5" x14ac:dyDescent="0.25">
      <c r="B20" t="s">
        <v>16</v>
      </c>
      <c r="C20">
        <v>4</v>
      </c>
      <c r="D20">
        <v>5</v>
      </c>
      <c r="E20">
        <v>7</v>
      </c>
    </row>
    <row r="23" spans="2:5" x14ac:dyDescent="0.25">
      <c r="B23" s="4" t="s">
        <v>27</v>
      </c>
    </row>
    <row r="24" spans="2:5" x14ac:dyDescent="0.25">
      <c r="B24" t="s">
        <v>23</v>
      </c>
      <c r="E24">
        <f>_xlfn.T.TEST('Gewicht (12.03.21)'!C41:C44,'Gewicht (12.03.21)'!C14:C20,2,3)</f>
        <v>0.21297350997261574</v>
      </c>
    </row>
    <row r="26" spans="2:5" x14ac:dyDescent="0.25">
      <c r="B26" t="s">
        <v>24</v>
      </c>
      <c r="E26">
        <f>_xlfn.T.TEST('Gewicht (12.03.21)'!C6:C12,'Gewicht (12.03.21)'!C35:C39,2,3)</f>
        <v>0.57655070977571654</v>
      </c>
    </row>
    <row r="28" spans="2:5" x14ac:dyDescent="0.25">
      <c r="B28" t="s">
        <v>28</v>
      </c>
    </row>
  </sheetData>
  <pageMargins left="0.7" right="0.7" top="0.78740157499999996" bottom="0.78740157499999996" header="0.3" footer="0.3"/>
  <pageSetup paperSize="9" orientation="portrait" verticalDpi="597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2B5485-C02B-4440-B55B-FDEBEFEE27EF}">
  <dimension ref="A1:L44"/>
  <sheetViews>
    <sheetView zoomScale="70" zoomScaleNormal="70" workbookViewId="0">
      <selection sqref="A1:L44"/>
    </sheetView>
  </sheetViews>
  <sheetFormatPr baseColWidth="10" defaultRowHeight="15" x14ac:dyDescent="0.25"/>
  <sheetData>
    <row r="1" spans="1:11" x14ac:dyDescent="0.25">
      <c r="A1" t="s">
        <v>0</v>
      </c>
      <c r="C1" s="5">
        <v>44357</v>
      </c>
    </row>
    <row r="3" spans="1:11" x14ac:dyDescent="0.25">
      <c r="A3" t="s">
        <v>1</v>
      </c>
    </row>
    <row r="5" spans="1:11" ht="15.75" thickBot="1" x14ac:dyDescent="0.3">
      <c r="A5" t="s">
        <v>6</v>
      </c>
      <c r="B5" t="s">
        <v>5</v>
      </c>
      <c r="C5" t="s">
        <v>7</v>
      </c>
      <c r="D5" t="s">
        <v>12</v>
      </c>
      <c r="G5" t="s">
        <v>13</v>
      </c>
      <c r="K5" t="s">
        <v>14</v>
      </c>
    </row>
    <row r="6" spans="1:11" ht="15.75" thickBot="1" x14ac:dyDescent="0.3">
      <c r="A6" s="1" t="s">
        <v>2</v>
      </c>
      <c r="B6">
        <v>85</v>
      </c>
      <c r="C6">
        <v>28</v>
      </c>
    </row>
    <row r="7" spans="1:11" x14ac:dyDescent="0.25">
      <c r="B7">
        <v>97</v>
      </c>
      <c r="C7">
        <v>31</v>
      </c>
    </row>
    <row r="8" spans="1:11" x14ac:dyDescent="0.25">
      <c r="B8" s="3">
        <v>109</v>
      </c>
    </row>
    <row r="9" spans="1:11" x14ac:dyDescent="0.25">
      <c r="B9">
        <v>117</v>
      </c>
      <c r="C9">
        <v>34</v>
      </c>
    </row>
    <row r="10" spans="1:11" x14ac:dyDescent="0.25">
      <c r="B10">
        <v>119</v>
      </c>
      <c r="C10">
        <v>36</v>
      </c>
    </row>
    <row r="11" spans="1:11" x14ac:dyDescent="0.25">
      <c r="B11">
        <v>143</v>
      </c>
      <c r="C11">
        <v>32</v>
      </c>
    </row>
    <row r="12" spans="1:11" x14ac:dyDescent="0.25">
      <c r="B12">
        <v>144</v>
      </c>
      <c r="C12">
        <v>31</v>
      </c>
      <c r="D12">
        <f>AVERAGE(C6:C12)</f>
        <v>32</v>
      </c>
      <c r="E12">
        <f>STDEVA(C6:C12)</f>
        <v>2.7568097504180442</v>
      </c>
    </row>
    <row r="14" spans="1:11" x14ac:dyDescent="0.25">
      <c r="B14">
        <v>55</v>
      </c>
      <c r="C14">
        <v>35</v>
      </c>
    </row>
    <row r="15" spans="1:11" x14ac:dyDescent="0.25">
      <c r="B15">
        <v>76</v>
      </c>
      <c r="C15">
        <v>51</v>
      </c>
    </row>
    <row r="16" spans="1:11" x14ac:dyDescent="0.25">
      <c r="B16">
        <v>87</v>
      </c>
      <c r="C16">
        <v>34</v>
      </c>
    </row>
    <row r="17" spans="1:8" x14ac:dyDescent="0.25">
      <c r="B17">
        <v>88</v>
      </c>
      <c r="C17">
        <v>36</v>
      </c>
    </row>
    <row r="18" spans="1:8" x14ac:dyDescent="0.25">
      <c r="B18">
        <v>120</v>
      </c>
      <c r="C18">
        <v>40</v>
      </c>
    </row>
    <row r="19" spans="1:8" x14ac:dyDescent="0.25">
      <c r="B19">
        <v>121</v>
      </c>
      <c r="C19">
        <v>38</v>
      </c>
    </row>
    <row r="20" spans="1:8" x14ac:dyDescent="0.25">
      <c r="B20">
        <v>153</v>
      </c>
      <c r="C20">
        <v>43</v>
      </c>
      <c r="D20">
        <f>AVERAGE(C14:C20)</f>
        <v>39.571428571428569</v>
      </c>
      <c r="E20">
        <f>STDEVA(C14:C20)</f>
        <v>5.9120538692049349</v>
      </c>
      <c r="G20">
        <f>AVERAGE(C6:C12,C14:C20)</f>
        <v>36.07692307692308</v>
      </c>
      <c r="H20">
        <f>STDEVA(C6:C12,C14:C20)</f>
        <v>6.0064068357815366</v>
      </c>
    </row>
    <row r="22" spans="1:8" x14ac:dyDescent="0.25">
      <c r="A22" s="2" t="s">
        <v>4</v>
      </c>
      <c r="B22">
        <v>96</v>
      </c>
      <c r="C22">
        <v>33</v>
      </c>
    </row>
    <row r="23" spans="1:8" x14ac:dyDescent="0.25">
      <c r="B23">
        <v>98</v>
      </c>
      <c r="C23">
        <v>29</v>
      </c>
    </row>
    <row r="24" spans="1:8" x14ac:dyDescent="0.25">
      <c r="B24">
        <v>110</v>
      </c>
      <c r="C24">
        <v>33</v>
      </c>
    </row>
    <row r="25" spans="1:8" x14ac:dyDescent="0.25">
      <c r="B25">
        <v>111</v>
      </c>
      <c r="C25">
        <v>34</v>
      </c>
    </row>
    <row r="26" spans="1:8" x14ac:dyDescent="0.25">
      <c r="B26">
        <v>142</v>
      </c>
      <c r="C26">
        <v>29</v>
      </c>
    </row>
    <row r="27" spans="1:8" x14ac:dyDescent="0.25">
      <c r="B27">
        <v>145</v>
      </c>
      <c r="C27">
        <v>30</v>
      </c>
      <c r="D27">
        <f>AVERAGE(C22:C27)</f>
        <v>31.333333333333332</v>
      </c>
      <c r="E27">
        <f>STDEVA(C22:C27)</f>
        <v>2.2509257354845511</v>
      </c>
    </row>
    <row r="29" spans="1:8" x14ac:dyDescent="0.25">
      <c r="B29">
        <v>56</v>
      </c>
      <c r="C29">
        <v>41</v>
      </c>
    </row>
    <row r="30" spans="1:8" x14ac:dyDescent="0.25">
      <c r="B30">
        <v>89</v>
      </c>
      <c r="C30">
        <v>39</v>
      </c>
    </row>
    <row r="31" spans="1:8" x14ac:dyDescent="0.25">
      <c r="B31">
        <v>122</v>
      </c>
      <c r="C31">
        <v>49</v>
      </c>
    </row>
    <row r="32" spans="1:8" x14ac:dyDescent="0.25">
      <c r="B32">
        <v>123</v>
      </c>
      <c r="C32">
        <v>39</v>
      </c>
    </row>
    <row r="33" spans="1:12" x14ac:dyDescent="0.25">
      <c r="B33">
        <v>155</v>
      </c>
      <c r="C33">
        <v>39</v>
      </c>
      <c r="D33">
        <f>AVERAGE(C29:C33)</f>
        <v>41.4</v>
      </c>
      <c r="E33">
        <f>STDEVA(C29:C33)</f>
        <v>4.3358966777357599</v>
      </c>
      <c r="G33">
        <f>AVERAGE(C22:C27,C29:C33)</f>
        <v>35.909090909090907</v>
      </c>
      <c r="H33">
        <f>STDEVA(C22:C27,C29:C33)</f>
        <v>6.1392922304536874</v>
      </c>
    </row>
    <row r="35" spans="1:12" x14ac:dyDescent="0.25">
      <c r="A35" s="2" t="s">
        <v>3</v>
      </c>
      <c r="B35">
        <v>94</v>
      </c>
      <c r="C35">
        <v>37</v>
      </c>
    </row>
    <row r="36" spans="1:12" x14ac:dyDescent="0.25">
      <c r="B36">
        <v>99</v>
      </c>
      <c r="C36">
        <v>34</v>
      </c>
    </row>
    <row r="37" spans="1:12" x14ac:dyDescent="0.25">
      <c r="B37">
        <v>108</v>
      </c>
      <c r="C37">
        <v>33</v>
      </c>
    </row>
    <row r="38" spans="1:12" x14ac:dyDescent="0.25">
      <c r="B38">
        <v>141</v>
      </c>
      <c r="C38">
        <v>28</v>
      </c>
    </row>
    <row r="39" spans="1:12" x14ac:dyDescent="0.25">
      <c r="B39">
        <v>147</v>
      </c>
      <c r="C39">
        <v>28</v>
      </c>
      <c r="D39">
        <f>AVERAGE(C35:C39)</f>
        <v>32</v>
      </c>
      <c r="E39">
        <f>STDEVA(C35:C39)</f>
        <v>3.9370039370059056</v>
      </c>
    </row>
    <row r="41" spans="1:12" x14ac:dyDescent="0.25">
      <c r="A41" s="3" t="s">
        <v>8</v>
      </c>
      <c r="B41">
        <v>75</v>
      </c>
      <c r="C41">
        <v>38</v>
      </c>
    </row>
    <row r="42" spans="1:12" x14ac:dyDescent="0.25">
      <c r="A42" s="3" t="s">
        <v>9</v>
      </c>
      <c r="B42">
        <v>92</v>
      </c>
      <c r="C42">
        <v>49</v>
      </c>
    </row>
    <row r="43" spans="1:12" x14ac:dyDescent="0.25">
      <c r="A43" s="3" t="s">
        <v>10</v>
      </c>
      <c r="B43">
        <v>160</v>
      </c>
      <c r="C43">
        <v>46</v>
      </c>
    </row>
    <row r="44" spans="1:12" x14ac:dyDescent="0.25">
      <c r="A44" s="3" t="s">
        <v>11</v>
      </c>
      <c r="B44">
        <v>156</v>
      </c>
      <c r="C44">
        <v>36</v>
      </c>
      <c r="D44">
        <f>AVERAGE(C41:C44)</f>
        <v>42.25</v>
      </c>
      <c r="E44">
        <f>STDEVA(C41:C44)</f>
        <v>6.2383224240709669</v>
      </c>
      <c r="G44">
        <f>AVERAGE(C35:C39,C41:C44)</f>
        <v>36.555555555555557</v>
      </c>
      <c r="H44">
        <f>STDEVA(C35:C39,C41:C44)</f>
        <v>7.1782851557860132</v>
      </c>
      <c r="K44">
        <f>AVERAGE(C6:C12,C14:C20,C22:C27,C29:C33,C35:C39,C41:C44)</f>
        <v>36.151515151515149</v>
      </c>
      <c r="L44">
        <f>STDEVA(C6:C12,C14:C20,C22:C27,C29:C33,C35:C39,C41:C44)</f>
        <v>6.1852708718030893</v>
      </c>
    </row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E18B33-90AA-483A-BD70-77FC4C4F485B}">
  <dimension ref="B2:E23"/>
  <sheetViews>
    <sheetView workbookViewId="0">
      <selection activeCell="B2" sqref="B2:E20"/>
    </sheetView>
  </sheetViews>
  <sheetFormatPr baseColWidth="10" defaultRowHeight="15" x14ac:dyDescent="0.25"/>
  <sheetData>
    <row r="2" spans="2:5" x14ac:dyDescent="0.25">
      <c r="B2" s="4" t="s">
        <v>25</v>
      </c>
      <c r="C2" t="s">
        <v>17</v>
      </c>
      <c r="D2" t="s">
        <v>18</v>
      </c>
      <c r="E2" t="s">
        <v>19</v>
      </c>
    </row>
    <row r="3" spans="2:5" x14ac:dyDescent="0.25">
      <c r="B3" t="s">
        <v>26</v>
      </c>
      <c r="C3">
        <v>36.5</v>
      </c>
      <c r="D3">
        <v>35.9</v>
      </c>
      <c r="E3">
        <v>36.1</v>
      </c>
    </row>
    <row r="4" spans="2:5" x14ac:dyDescent="0.25">
      <c r="B4" t="s">
        <v>15</v>
      </c>
      <c r="C4">
        <v>32</v>
      </c>
      <c r="D4">
        <v>31.3</v>
      </c>
      <c r="E4">
        <v>32</v>
      </c>
    </row>
    <row r="5" spans="2:5" x14ac:dyDescent="0.25">
      <c r="B5" t="s">
        <v>16</v>
      </c>
      <c r="C5">
        <v>42.3</v>
      </c>
      <c r="D5">
        <v>41.4</v>
      </c>
      <c r="E5">
        <v>39.6</v>
      </c>
    </row>
    <row r="7" spans="2:5" x14ac:dyDescent="0.25">
      <c r="B7" s="4" t="s">
        <v>20</v>
      </c>
    </row>
    <row r="8" spans="2:5" x14ac:dyDescent="0.25">
      <c r="B8" t="s">
        <v>26</v>
      </c>
      <c r="C8">
        <v>7.1</v>
      </c>
      <c r="D8">
        <v>6.1</v>
      </c>
      <c r="E8">
        <v>6</v>
      </c>
    </row>
    <row r="9" spans="2:5" x14ac:dyDescent="0.25">
      <c r="B9" t="s">
        <v>15</v>
      </c>
      <c r="C9">
        <v>3.9</v>
      </c>
      <c r="D9">
        <v>2.2999999999999998</v>
      </c>
      <c r="E9">
        <v>2.8</v>
      </c>
    </row>
    <row r="10" spans="2:5" x14ac:dyDescent="0.25">
      <c r="B10" t="s">
        <v>16</v>
      </c>
      <c r="C10">
        <v>6.2</v>
      </c>
      <c r="D10">
        <v>4.3</v>
      </c>
      <c r="E10">
        <v>5.9</v>
      </c>
    </row>
    <row r="12" spans="2:5" x14ac:dyDescent="0.25">
      <c r="B12" s="4" t="s">
        <v>21</v>
      </c>
    </row>
    <row r="13" spans="2:5" x14ac:dyDescent="0.25">
      <c r="B13" t="s">
        <v>26</v>
      </c>
      <c r="C13">
        <f>C8/SQRT(C18)</f>
        <v>2.3666666666666667</v>
      </c>
      <c r="D13">
        <f>D8/SQRT(D18)</f>
        <v>1.8392192019243581</v>
      </c>
      <c r="E13">
        <f t="shared" ref="E13" si="0">E8/SQRT(E18)</f>
        <v>1.6035674514745464</v>
      </c>
    </row>
    <row r="14" spans="2:5" x14ac:dyDescent="0.25">
      <c r="B14" t="s">
        <v>15</v>
      </c>
      <c r="C14">
        <f>C9/SQRT(C19)</f>
        <v>1.7441330224498359</v>
      </c>
      <c r="D14">
        <f t="shared" ref="D14:E14" si="1">D9/SQRT(D19)</f>
        <v>0.93897106806688491</v>
      </c>
      <c r="E14">
        <f t="shared" si="1"/>
        <v>1.1430952132988166</v>
      </c>
    </row>
    <row r="15" spans="2:5" x14ac:dyDescent="0.25">
      <c r="B15" t="s">
        <v>16</v>
      </c>
      <c r="C15">
        <f t="shared" ref="C15:E15" si="2">C10/SQRT(C20)</f>
        <v>3.1</v>
      </c>
      <c r="D15">
        <f t="shared" si="2"/>
        <v>1.9230184606498191</v>
      </c>
      <c r="E15">
        <f t="shared" si="2"/>
        <v>2.2299903907544407</v>
      </c>
    </row>
    <row r="17" spans="2:5" x14ac:dyDescent="0.25">
      <c r="B17" s="4" t="s">
        <v>22</v>
      </c>
    </row>
    <row r="18" spans="2:5" x14ac:dyDescent="0.25">
      <c r="B18" t="s">
        <v>26</v>
      </c>
      <c r="C18">
        <v>9</v>
      </c>
      <c r="D18">
        <v>11</v>
      </c>
      <c r="E18">
        <v>14</v>
      </c>
    </row>
    <row r="19" spans="2:5" x14ac:dyDescent="0.25">
      <c r="B19" t="s">
        <v>15</v>
      </c>
      <c r="C19">
        <v>5</v>
      </c>
      <c r="D19">
        <v>6</v>
      </c>
      <c r="E19">
        <v>6</v>
      </c>
    </row>
    <row r="20" spans="2:5" x14ac:dyDescent="0.25">
      <c r="B20" t="s">
        <v>16</v>
      </c>
      <c r="C20">
        <v>4</v>
      </c>
      <c r="D20">
        <v>5</v>
      </c>
      <c r="E20">
        <v>7</v>
      </c>
    </row>
    <row r="23" spans="2:5" x14ac:dyDescent="0.25">
      <c r="B23" s="4"/>
    </row>
  </sheetData>
  <pageMargins left="0.7" right="0.7" top="0.78740157499999996" bottom="0.78740157499999996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E19D4A-25FC-4AFB-B494-D04BC14DE8D0}">
  <dimension ref="A1:L44"/>
  <sheetViews>
    <sheetView zoomScale="70" zoomScaleNormal="70" workbookViewId="0">
      <selection activeCell="C1" sqref="C1"/>
    </sheetView>
  </sheetViews>
  <sheetFormatPr baseColWidth="10" defaultRowHeight="15" x14ac:dyDescent="0.25"/>
  <sheetData>
    <row r="1" spans="1:11" x14ac:dyDescent="0.25">
      <c r="A1" t="s">
        <v>0</v>
      </c>
      <c r="C1" s="5">
        <v>44460</v>
      </c>
    </row>
    <row r="3" spans="1:11" x14ac:dyDescent="0.25">
      <c r="A3" t="s">
        <v>1</v>
      </c>
    </row>
    <row r="5" spans="1:11" ht="15.75" thickBot="1" x14ac:dyDescent="0.3">
      <c r="A5" t="s">
        <v>6</v>
      </c>
      <c r="B5" t="s">
        <v>5</v>
      </c>
      <c r="C5" t="s">
        <v>7</v>
      </c>
      <c r="D5" t="s">
        <v>12</v>
      </c>
      <c r="G5" t="s">
        <v>13</v>
      </c>
      <c r="K5" t="s">
        <v>14</v>
      </c>
    </row>
    <row r="6" spans="1:11" ht="15.75" thickBot="1" x14ac:dyDescent="0.3">
      <c r="A6" s="1" t="s">
        <v>2</v>
      </c>
      <c r="B6">
        <v>85</v>
      </c>
      <c r="C6">
        <v>28</v>
      </c>
    </row>
    <row r="7" spans="1:11" x14ac:dyDescent="0.25">
      <c r="B7">
        <v>97</v>
      </c>
      <c r="C7">
        <v>32</v>
      </c>
    </row>
    <row r="8" spans="1:11" x14ac:dyDescent="0.25">
      <c r="B8" s="3">
        <v>109</v>
      </c>
    </row>
    <row r="9" spans="1:11" x14ac:dyDescent="0.25">
      <c r="B9">
        <v>117</v>
      </c>
      <c r="C9">
        <v>35</v>
      </c>
    </row>
    <row r="10" spans="1:11" x14ac:dyDescent="0.25">
      <c r="B10">
        <v>119</v>
      </c>
      <c r="C10">
        <v>32</v>
      </c>
    </row>
    <row r="11" spans="1:11" x14ac:dyDescent="0.25">
      <c r="B11">
        <v>143</v>
      </c>
      <c r="C11">
        <v>29</v>
      </c>
    </row>
    <row r="12" spans="1:11" x14ac:dyDescent="0.25">
      <c r="B12">
        <v>144</v>
      </c>
      <c r="C12">
        <v>31</v>
      </c>
      <c r="D12">
        <f>AVERAGE(C6:C12)</f>
        <v>31.166666666666668</v>
      </c>
      <c r="E12">
        <f>STDEVA(C6:C12)</f>
        <v>2.4832774042918899</v>
      </c>
    </row>
    <row r="14" spans="1:11" x14ac:dyDescent="0.25">
      <c r="B14" s="3">
        <v>55</v>
      </c>
    </row>
    <row r="15" spans="1:11" x14ac:dyDescent="0.25">
      <c r="B15">
        <v>76</v>
      </c>
      <c r="C15">
        <v>54</v>
      </c>
    </row>
    <row r="16" spans="1:11" x14ac:dyDescent="0.25">
      <c r="B16">
        <v>87</v>
      </c>
      <c r="C16">
        <v>35</v>
      </c>
    </row>
    <row r="17" spans="1:8" x14ac:dyDescent="0.25">
      <c r="B17">
        <v>88</v>
      </c>
      <c r="C17">
        <v>36</v>
      </c>
    </row>
    <row r="18" spans="1:8" x14ac:dyDescent="0.25">
      <c r="B18">
        <v>120</v>
      </c>
      <c r="C18">
        <v>38</v>
      </c>
    </row>
    <row r="19" spans="1:8" x14ac:dyDescent="0.25">
      <c r="B19">
        <v>121</v>
      </c>
      <c r="C19">
        <v>36</v>
      </c>
    </row>
    <row r="20" spans="1:8" x14ac:dyDescent="0.25">
      <c r="B20">
        <v>153</v>
      </c>
      <c r="C20">
        <v>38</v>
      </c>
      <c r="D20">
        <f>AVERAGE(C14:C20)</f>
        <v>39.5</v>
      </c>
      <c r="E20">
        <f>STDEVA(C14:C20)</f>
        <v>7.2041654617311499</v>
      </c>
      <c r="G20">
        <f>AVERAGE(C6:C12,C14:C20)</f>
        <v>35.333333333333336</v>
      </c>
      <c r="H20">
        <f>STDEVA(C6:C12,C14:C20)</f>
        <v>6.7330032922413814</v>
      </c>
    </row>
    <row r="22" spans="1:8" x14ac:dyDescent="0.25">
      <c r="A22" s="2" t="s">
        <v>4</v>
      </c>
      <c r="B22">
        <v>96</v>
      </c>
      <c r="C22">
        <v>31</v>
      </c>
    </row>
    <row r="23" spans="1:8" x14ac:dyDescent="0.25">
      <c r="B23">
        <v>98</v>
      </c>
      <c r="C23">
        <v>30</v>
      </c>
    </row>
    <row r="24" spans="1:8" x14ac:dyDescent="0.25">
      <c r="B24">
        <v>110</v>
      </c>
      <c r="C24">
        <v>31</v>
      </c>
    </row>
    <row r="25" spans="1:8" x14ac:dyDescent="0.25">
      <c r="B25">
        <v>111</v>
      </c>
      <c r="C25">
        <v>32</v>
      </c>
    </row>
    <row r="26" spans="1:8" x14ac:dyDescent="0.25">
      <c r="B26">
        <v>142</v>
      </c>
      <c r="C26">
        <v>30</v>
      </c>
    </row>
    <row r="27" spans="1:8" x14ac:dyDescent="0.25">
      <c r="B27">
        <v>145</v>
      </c>
      <c r="C27">
        <v>28</v>
      </c>
      <c r="D27">
        <f>AVERAGE(C22:C27)</f>
        <v>30.333333333333332</v>
      </c>
      <c r="E27">
        <f>STDEVA(C22:C27)</f>
        <v>1.3662601021279464</v>
      </c>
    </row>
    <row r="29" spans="1:8" x14ac:dyDescent="0.25">
      <c r="B29">
        <v>56</v>
      </c>
      <c r="C29">
        <v>41</v>
      </c>
    </row>
    <row r="30" spans="1:8" x14ac:dyDescent="0.25">
      <c r="B30">
        <v>89</v>
      </c>
      <c r="C30">
        <v>37</v>
      </c>
    </row>
    <row r="31" spans="1:8" x14ac:dyDescent="0.25">
      <c r="B31">
        <v>122</v>
      </c>
      <c r="C31">
        <v>51</v>
      </c>
    </row>
    <row r="32" spans="1:8" x14ac:dyDescent="0.25">
      <c r="B32">
        <v>123</v>
      </c>
      <c r="C32">
        <v>40</v>
      </c>
    </row>
    <row r="33" spans="1:12" x14ac:dyDescent="0.25">
      <c r="B33">
        <v>155</v>
      </c>
      <c r="C33">
        <v>35</v>
      </c>
      <c r="D33">
        <f>AVERAGE(C29:C33)</f>
        <v>40.799999999999997</v>
      </c>
      <c r="E33">
        <f>STDEVA(C29:C33)</f>
        <v>6.1806148561449623</v>
      </c>
      <c r="G33">
        <f>AVERAGE(C22:C27,C29:C33)</f>
        <v>35.090909090909093</v>
      </c>
      <c r="H33">
        <f>STDEVA(C22:C27,C29:C33)</f>
        <v>6.7890285822722092</v>
      </c>
    </row>
    <row r="35" spans="1:12" x14ac:dyDescent="0.25">
      <c r="A35" s="2" t="s">
        <v>3</v>
      </c>
      <c r="B35">
        <v>94</v>
      </c>
      <c r="C35">
        <v>39</v>
      </c>
    </row>
    <row r="36" spans="1:12" x14ac:dyDescent="0.25">
      <c r="B36">
        <v>99</v>
      </c>
      <c r="C36">
        <v>30</v>
      </c>
    </row>
    <row r="37" spans="1:12" x14ac:dyDescent="0.25">
      <c r="B37">
        <v>108</v>
      </c>
      <c r="C37">
        <v>32</v>
      </c>
    </row>
    <row r="38" spans="1:12" x14ac:dyDescent="0.25">
      <c r="B38">
        <v>141</v>
      </c>
      <c r="C38">
        <v>30</v>
      </c>
    </row>
    <row r="39" spans="1:12" x14ac:dyDescent="0.25">
      <c r="B39">
        <v>147</v>
      </c>
      <c r="C39">
        <v>28</v>
      </c>
      <c r="D39">
        <f>AVERAGE(C35:C39)</f>
        <v>31.8</v>
      </c>
      <c r="E39">
        <f>STDEVA(C35:C39)</f>
        <v>4.266145801540314</v>
      </c>
    </row>
    <row r="41" spans="1:12" x14ac:dyDescent="0.25">
      <c r="A41" s="3" t="s">
        <v>8</v>
      </c>
      <c r="B41" s="3">
        <v>75</v>
      </c>
    </row>
    <row r="42" spans="1:12" x14ac:dyDescent="0.25">
      <c r="A42" s="3" t="s">
        <v>9</v>
      </c>
      <c r="B42">
        <v>92</v>
      </c>
      <c r="C42">
        <v>45</v>
      </c>
    </row>
    <row r="43" spans="1:12" x14ac:dyDescent="0.25">
      <c r="A43" s="3" t="s">
        <v>10</v>
      </c>
      <c r="B43">
        <v>160</v>
      </c>
      <c r="C43">
        <v>45</v>
      </c>
    </row>
    <row r="44" spans="1:12" x14ac:dyDescent="0.25">
      <c r="A44" s="3" t="s">
        <v>11</v>
      </c>
      <c r="B44">
        <v>156</v>
      </c>
      <c r="C44">
        <v>36</v>
      </c>
      <c r="D44">
        <f>AVERAGE(C41:C44)</f>
        <v>42</v>
      </c>
      <c r="E44">
        <f>STDEVA(C41:C44)</f>
        <v>5.196152422706632</v>
      </c>
      <c r="G44">
        <f>AVERAGE(C35:C39,C41:C44)</f>
        <v>35.625</v>
      </c>
      <c r="H44">
        <f>STDEVA(C35:C39,C41:C44)</f>
        <v>6.7810134093026875</v>
      </c>
      <c r="K44">
        <f>AVERAGE(C6:C12,C14:C20,C22:C27,C29:C33,C35:C39,C41:C44)</f>
        <v>35.322580645161288</v>
      </c>
      <c r="L44">
        <f>STDEVA(C6:C12,C14:C20,C22:C27,C29:C33,C35:C39,C41:C44)</f>
        <v>6.539047314781123</v>
      </c>
    </row>
  </sheetData>
  <pageMargins left="0.7" right="0.7" top="0.78740157499999996" bottom="0.78740157499999996" header="0.3" footer="0.3"/>
  <pageSetup paperSize="9" orientation="portrait" verticalDpi="597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4D0AA0-14ED-4408-88EB-C48F07681E1C}">
  <dimension ref="B2:E23"/>
  <sheetViews>
    <sheetView workbookViewId="0">
      <selection activeCell="B2" sqref="B2:E20"/>
    </sheetView>
  </sheetViews>
  <sheetFormatPr baseColWidth="10" defaultRowHeight="15" x14ac:dyDescent="0.25"/>
  <sheetData>
    <row r="2" spans="2:5" x14ac:dyDescent="0.25">
      <c r="B2" s="4" t="s">
        <v>25</v>
      </c>
      <c r="C2" t="s">
        <v>17</v>
      </c>
      <c r="D2" t="s">
        <v>18</v>
      </c>
      <c r="E2" t="s">
        <v>19</v>
      </c>
    </row>
    <row r="3" spans="2:5" x14ac:dyDescent="0.25">
      <c r="B3" t="s">
        <v>26</v>
      </c>
      <c r="C3">
        <v>35.6</v>
      </c>
      <c r="D3">
        <v>35.1</v>
      </c>
      <c r="E3">
        <v>35.299999999999997</v>
      </c>
    </row>
    <row r="4" spans="2:5" x14ac:dyDescent="0.25">
      <c r="B4" t="s">
        <v>15</v>
      </c>
      <c r="C4">
        <v>31.8</v>
      </c>
      <c r="D4">
        <v>30.3</v>
      </c>
      <c r="E4">
        <v>31.2</v>
      </c>
    </row>
    <row r="5" spans="2:5" x14ac:dyDescent="0.25">
      <c r="B5" t="s">
        <v>16</v>
      </c>
      <c r="C5">
        <v>42</v>
      </c>
      <c r="D5">
        <v>40.799999999999997</v>
      </c>
      <c r="E5">
        <v>39.5</v>
      </c>
    </row>
    <row r="7" spans="2:5" x14ac:dyDescent="0.25">
      <c r="B7" s="4" t="s">
        <v>20</v>
      </c>
    </row>
    <row r="8" spans="2:5" x14ac:dyDescent="0.25">
      <c r="B8" t="s">
        <v>26</v>
      </c>
      <c r="C8">
        <v>6.7</v>
      </c>
      <c r="D8">
        <v>6.8</v>
      </c>
      <c r="E8">
        <v>6.7</v>
      </c>
    </row>
    <row r="9" spans="2:5" x14ac:dyDescent="0.25">
      <c r="B9" t="s">
        <v>15</v>
      </c>
      <c r="C9">
        <v>4.2</v>
      </c>
      <c r="D9">
        <v>1.4</v>
      </c>
      <c r="E9">
        <v>2.5</v>
      </c>
    </row>
    <row r="10" spans="2:5" x14ac:dyDescent="0.25">
      <c r="B10" t="s">
        <v>16</v>
      </c>
      <c r="C10">
        <v>5.2</v>
      </c>
      <c r="D10">
        <v>6.2</v>
      </c>
      <c r="E10">
        <v>7.2</v>
      </c>
    </row>
    <row r="12" spans="2:5" x14ac:dyDescent="0.25">
      <c r="B12" s="4" t="s">
        <v>21</v>
      </c>
    </row>
    <row r="13" spans="2:5" x14ac:dyDescent="0.25">
      <c r="B13" t="s">
        <v>26</v>
      </c>
      <c r="C13">
        <f>C8/SQRT(C18)</f>
        <v>2.2333333333333334</v>
      </c>
      <c r="D13">
        <f>D8/SQRT(D18)</f>
        <v>2.0502771431287927</v>
      </c>
      <c r="E13">
        <f t="shared" ref="E13" si="0">E8/SQRT(E18)</f>
        <v>1.7906503208132434</v>
      </c>
    </row>
    <row r="14" spans="2:5" x14ac:dyDescent="0.25">
      <c r="B14" t="s">
        <v>15</v>
      </c>
      <c r="C14">
        <f>C9/SQRT(C19)</f>
        <v>1.8782971010998233</v>
      </c>
      <c r="D14">
        <f t="shared" ref="D14:E14" si="1">D9/SQRT(D19)</f>
        <v>0.57154760664940829</v>
      </c>
      <c r="E14">
        <f t="shared" si="1"/>
        <v>1.0206207261596576</v>
      </c>
    </row>
    <row r="15" spans="2:5" x14ac:dyDescent="0.25">
      <c r="B15" t="s">
        <v>16</v>
      </c>
      <c r="C15">
        <f t="shared" ref="C15:E15" si="2">C10/SQRT(C20)</f>
        <v>3.0022213997860541</v>
      </c>
      <c r="D15">
        <f t="shared" si="2"/>
        <v>2.7727242920997393</v>
      </c>
      <c r="E15">
        <f t="shared" si="2"/>
        <v>2.9393876913398143</v>
      </c>
    </row>
    <row r="17" spans="2:5" x14ac:dyDescent="0.25">
      <c r="B17" s="4" t="s">
        <v>22</v>
      </c>
    </row>
    <row r="18" spans="2:5" x14ac:dyDescent="0.25">
      <c r="B18" t="s">
        <v>26</v>
      </c>
      <c r="C18">
        <v>9</v>
      </c>
      <c r="D18">
        <v>11</v>
      </c>
      <c r="E18">
        <v>14</v>
      </c>
    </row>
    <row r="19" spans="2:5" x14ac:dyDescent="0.25">
      <c r="B19" t="s">
        <v>15</v>
      </c>
      <c r="C19">
        <v>5</v>
      </c>
      <c r="D19">
        <v>6</v>
      </c>
      <c r="E19">
        <v>6</v>
      </c>
    </row>
    <row r="20" spans="2:5" x14ac:dyDescent="0.25">
      <c r="B20" t="s">
        <v>16</v>
      </c>
      <c r="C20">
        <v>3</v>
      </c>
      <c r="D20">
        <v>5</v>
      </c>
      <c r="E20">
        <v>6</v>
      </c>
    </row>
    <row r="23" spans="2:5" x14ac:dyDescent="0.25">
      <c r="B23" s="4"/>
    </row>
  </sheetData>
  <pageMargins left="0.7" right="0.7" top="0.78740157499999996" bottom="0.78740157499999996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C96B3A-8623-415E-B2F2-263D8B415179}">
  <dimension ref="A1:L44"/>
  <sheetViews>
    <sheetView zoomScale="75" zoomScaleNormal="75" workbookViewId="0">
      <selection activeCell="C1" sqref="C1"/>
    </sheetView>
  </sheetViews>
  <sheetFormatPr baseColWidth="10" defaultRowHeight="15" x14ac:dyDescent="0.25"/>
  <sheetData>
    <row r="1" spans="1:11" x14ac:dyDescent="0.25">
      <c r="A1" t="s">
        <v>0</v>
      </c>
      <c r="C1" s="5">
        <v>44545</v>
      </c>
    </row>
    <row r="3" spans="1:11" x14ac:dyDescent="0.25">
      <c r="A3" t="s">
        <v>1</v>
      </c>
    </row>
    <row r="5" spans="1:11" ht="15.75" thickBot="1" x14ac:dyDescent="0.3">
      <c r="A5" t="s">
        <v>6</v>
      </c>
      <c r="B5" t="s">
        <v>5</v>
      </c>
      <c r="C5" t="s">
        <v>7</v>
      </c>
      <c r="D5" t="s">
        <v>12</v>
      </c>
      <c r="G5" t="s">
        <v>13</v>
      </c>
      <c r="K5" t="s">
        <v>14</v>
      </c>
    </row>
    <row r="6" spans="1:11" ht="15.75" thickBot="1" x14ac:dyDescent="0.3">
      <c r="A6" s="1" t="s">
        <v>2</v>
      </c>
      <c r="B6">
        <v>85</v>
      </c>
      <c r="C6">
        <v>27</v>
      </c>
    </row>
    <row r="7" spans="1:11" x14ac:dyDescent="0.25">
      <c r="B7">
        <v>97</v>
      </c>
      <c r="C7">
        <v>32</v>
      </c>
    </row>
    <row r="8" spans="1:11" x14ac:dyDescent="0.25">
      <c r="B8" s="3">
        <v>109</v>
      </c>
    </row>
    <row r="9" spans="1:11" x14ac:dyDescent="0.25">
      <c r="B9">
        <v>117</v>
      </c>
      <c r="C9">
        <v>32</v>
      </c>
    </row>
    <row r="10" spans="1:11" x14ac:dyDescent="0.25">
      <c r="B10">
        <v>119</v>
      </c>
      <c r="C10">
        <v>33</v>
      </c>
    </row>
    <row r="11" spans="1:11" x14ac:dyDescent="0.25">
      <c r="B11">
        <v>143</v>
      </c>
      <c r="C11">
        <v>30</v>
      </c>
    </row>
    <row r="12" spans="1:11" x14ac:dyDescent="0.25">
      <c r="B12">
        <v>144</v>
      </c>
      <c r="C12">
        <v>32</v>
      </c>
      <c r="D12">
        <f>AVERAGE(C6:C12)</f>
        <v>31</v>
      </c>
      <c r="E12">
        <f>STDEVA(C6:C12)</f>
        <v>2.1908902300206643</v>
      </c>
    </row>
    <row r="14" spans="1:11" x14ac:dyDescent="0.25">
      <c r="B14" s="3">
        <v>55</v>
      </c>
    </row>
    <row r="15" spans="1:11" x14ac:dyDescent="0.25">
      <c r="B15">
        <v>76</v>
      </c>
      <c r="C15">
        <v>39</v>
      </c>
    </row>
    <row r="16" spans="1:11" x14ac:dyDescent="0.25">
      <c r="B16">
        <v>87</v>
      </c>
      <c r="C16">
        <v>34</v>
      </c>
    </row>
    <row r="17" spans="1:8" x14ac:dyDescent="0.25">
      <c r="B17">
        <v>88</v>
      </c>
      <c r="C17">
        <v>36</v>
      </c>
    </row>
    <row r="18" spans="1:8" x14ac:dyDescent="0.25">
      <c r="B18">
        <v>120</v>
      </c>
      <c r="C18">
        <v>33</v>
      </c>
    </row>
    <row r="19" spans="1:8" x14ac:dyDescent="0.25">
      <c r="B19">
        <v>121</v>
      </c>
      <c r="C19">
        <v>32</v>
      </c>
    </row>
    <row r="20" spans="1:8" x14ac:dyDescent="0.25">
      <c r="B20">
        <v>153</v>
      </c>
      <c r="C20">
        <v>37</v>
      </c>
      <c r="D20">
        <f>AVERAGE(C14:C20)</f>
        <v>35.166666666666664</v>
      </c>
      <c r="E20">
        <f>STDEVA(C14:C20)</f>
        <v>2.6394443859772205</v>
      </c>
      <c r="G20">
        <f>AVERAGE(C6:C12,C14:C20)</f>
        <v>33.083333333333336</v>
      </c>
      <c r="H20">
        <f>STDEVA(C6:C12,C14:C20)</f>
        <v>3.1754264805429413</v>
      </c>
    </row>
    <row r="22" spans="1:8" x14ac:dyDescent="0.25">
      <c r="A22" s="2" t="s">
        <v>4</v>
      </c>
      <c r="B22">
        <v>96</v>
      </c>
      <c r="C22">
        <v>31</v>
      </c>
    </row>
    <row r="23" spans="1:8" x14ac:dyDescent="0.25">
      <c r="B23">
        <v>98</v>
      </c>
      <c r="C23">
        <v>33</v>
      </c>
    </row>
    <row r="24" spans="1:8" x14ac:dyDescent="0.25">
      <c r="B24">
        <v>110</v>
      </c>
      <c r="C24">
        <v>31</v>
      </c>
    </row>
    <row r="25" spans="1:8" x14ac:dyDescent="0.25">
      <c r="B25" s="3">
        <v>111</v>
      </c>
    </row>
    <row r="26" spans="1:8" x14ac:dyDescent="0.25">
      <c r="B26">
        <v>142</v>
      </c>
      <c r="C26">
        <v>29</v>
      </c>
    </row>
    <row r="27" spans="1:8" x14ac:dyDescent="0.25">
      <c r="B27">
        <v>145</v>
      </c>
      <c r="C27">
        <v>27</v>
      </c>
      <c r="D27">
        <f>AVERAGE(C22:C27)</f>
        <v>30.2</v>
      </c>
      <c r="E27">
        <f>STDEVA(C22:C27)</f>
        <v>2.2803508501982757</v>
      </c>
    </row>
    <row r="29" spans="1:8" x14ac:dyDescent="0.25">
      <c r="B29">
        <v>56</v>
      </c>
      <c r="C29">
        <v>40</v>
      </c>
    </row>
    <row r="30" spans="1:8" x14ac:dyDescent="0.25">
      <c r="B30" s="3">
        <v>89</v>
      </c>
    </row>
    <row r="31" spans="1:8" x14ac:dyDescent="0.25">
      <c r="B31">
        <v>122</v>
      </c>
      <c r="C31">
        <v>42</v>
      </c>
    </row>
    <row r="32" spans="1:8" x14ac:dyDescent="0.25">
      <c r="B32">
        <v>123</v>
      </c>
      <c r="C32">
        <v>36</v>
      </c>
    </row>
    <row r="33" spans="1:12" x14ac:dyDescent="0.25">
      <c r="B33">
        <v>155</v>
      </c>
      <c r="C33">
        <v>33</v>
      </c>
      <c r="D33">
        <f>AVERAGE(C29:C33)</f>
        <v>37.75</v>
      </c>
      <c r="E33">
        <f>STDEVA(C29:C33)</f>
        <v>4.0311288741492746</v>
      </c>
      <c r="G33">
        <f>AVERAGE(C22:C27,C29:C33)</f>
        <v>33.555555555555557</v>
      </c>
      <c r="H33">
        <f>STDEVA(C22:C27,C29:C33)</f>
        <v>4.9525526527012138</v>
      </c>
    </row>
    <row r="35" spans="1:12" x14ac:dyDescent="0.25">
      <c r="A35" s="2" t="s">
        <v>3</v>
      </c>
      <c r="B35">
        <v>94</v>
      </c>
      <c r="C35">
        <v>38</v>
      </c>
    </row>
    <row r="36" spans="1:12" x14ac:dyDescent="0.25">
      <c r="B36">
        <v>99</v>
      </c>
      <c r="C36">
        <v>33</v>
      </c>
    </row>
    <row r="37" spans="1:12" x14ac:dyDescent="0.25">
      <c r="B37">
        <v>108</v>
      </c>
      <c r="C37">
        <v>32</v>
      </c>
    </row>
    <row r="38" spans="1:12" x14ac:dyDescent="0.25">
      <c r="B38">
        <v>141</v>
      </c>
      <c r="C38">
        <v>30</v>
      </c>
    </row>
    <row r="39" spans="1:12" x14ac:dyDescent="0.25">
      <c r="B39">
        <v>147</v>
      </c>
      <c r="C39">
        <v>30</v>
      </c>
      <c r="D39">
        <f>AVERAGE(C35:C39)</f>
        <v>32.6</v>
      </c>
      <c r="E39">
        <f>STDEVA(C35:C39)</f>
        <v>3.2863353450309969</v>
      </c>
    </row>
    <row r="41" spans="1:12" x14ac:dyDescent="0.25">
      <c r="A41" s="3" t="s">
        <v>8</v>
      </c>
      <c r="B41" s="3">
        <v>75</v>
      </c>
    </row>
    <row r="42" spans="1:12" x14ac:dyDescent="0.25">
      <c r="A42" s="3" t="s">
        <v>9</v>
      </c>
      <c r="B42">
        <v>92</v>
      </c>
      <c r="C42">
        <v>42</v>
      </c>
    </row>
    <row r="43" spans="1:12" x14ac:dyDescent="0.25">
      <c r="A43" s="3" t="s">
        <v>10</v>
      </c>
      <c r="B43">
        <v>160</v>
      </c>
      <c r="C43">
        <v>39</v>
      </c>
    </row>
    <row r="44" spans="1:12" x14ac:dyDescent="0.25">
      <c r="A44" s="3" t="s">
        <v>11</v>
      </c>
      <c r="B44">
        <v>156</v>
      </c>
      <c r="C44">
        <v>34</v>
      </c>
      <c r="D44">
        <f>AVERAGE(C41:C44)</f>
        <v>38.333333333333336</v>
      </c>
      <c r="E44">
        <f>STDEVA(C41:C44)</f>
        <v>4.0414518843273806</v>
      </c>
      <c r="G44">
        <f>AVERAGE(C35:C39,C41:C44)</f>
        <v>34.75</v>
      </c>
      <c r="H44">
        <f>STDEVA(C35:C39,C41:C44)</f>
        <v>4.4320263021395911</v>
      </c>
      <c r="K44">
        <f>AVERAGE(C6:C12,C14:C20,C22:C27,C29:C33,C35:C39,C41:C44)</f>
        <v>33.689655172413794</v>
      </c>
      <c r="L44">
        <f>STDEVA(C6:C12,C14:C20,C22:C27,C29:C33,C35:C39,C41:C44)</f>
        <v>4.0453098793175846</v>
      </c>
    </row>
  </sheetData>
  <pageMargins left="0.7" right="0.7" top="0.78740157499999996" bottom="0.78740157499999996" header="0.3" footer="0.3"/>
  <pageSetup paperSize="9" orientation="portrait" verticalDpi="597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CC0290-9D2A-4F63-B5D8-553D3DBD3A0F}">
  <dimension ref="B2:E23"/>
  <sheetViews>
    <sheetView workbookViewId="0">
      <selection activeCell="B2" sqref="B2:E20"/>
    </sheetView>
  </sheetViews>
  <sheetFormatPr baseColWidth="10" defaultRowHeight="15" x14ac:dyDescent="0.25"/>
  <sheetData>
    <row r="2" spans="2:5" x14ac:dyDescent="0.25">
      <c r="B2" s="4" t="s">
        <v>25</v>
      </c>
      <c r="C2" t="s">
        <v>17</v>
      </c>
      <c r="D2" t="s">
        <v>18</v>
      </c>
      <c r="E2" t="s">
        <v>19</v>
      </c>
    </row>
    <row r="3" spans="2:5" x14ac:dyDescent="0.25">
      <c r="B3" t="s">
        <v>26</v>
      </c>
      <c r="C3">
        <v>34.75</v>
      </c>
      <c r="D3">
        <v>33.555555555555557</v>
      </c>
      <c r="E3">
        <v>33.083333333333336</v>
      </c>
    </row>
    <row r="4" spans="2:5" x14ac:dyDescent="0.25">
      <c r="B4" t="s">
        <v>15</v>
      </c>
      <c r="C4">
        <v>32.6</v>
      </c>
      <c r="D4">
        <v>30.2</v>
      </c>
      <c r="E4">
        <v>31</v>
      </c>
    </row>
    <row r="5" spans="2:5" x14ac:dyDescent="0.25">
      <c r="B5" t="s">
        <v>16</v>
      </c>
      <c r="C5">
        <v>38.333333333333336</v>
      </c>
      <c r="D5">
        <v>37.75</v>
      </c>
      <c r="E5">
        <v>35.166666666666664</v>
      </c>
    </row>
    <row r="7" spans="2:5" x14ac:dyDescent="0.25">
      <c r="B7" s="4" t="s">
        <v>20</v>
      </c>
    </row>
    <row r="8" spans="2:5" x14ac:dyDescent="0.25">
      <c r="B8" t="s">
        <v>26</v>
      </c>
      <c r="C8">
        <v>4.4320263021395911</v>
      </c>
      <c r="D8">
        <v>4.9525526527012138</v>
      </c>
      <c r="E8">
        <v>3.1754264805429413</v>
      </c>
    </row>
    <row r="9" spans="2:5" x14ac:dyDescent="0.25">
      <c r="B9" t="s">
        <v>15</v>
      </c>
      <c r="C9">
        <v>3.2863353450309969</v>
      </c>
      <c r="D9">
        <v>2.2803508501982757</v>
      </c>
      <c r="E9">
        <v>2.1908902300206643</v>
      </c>
    </row>
    <row r="10" spans="2:5" x14ac:dyDescent="0.25">
      <c r="B10" t="s">
        <v>16</v>
      </c>
      <c r="C10">
        <v>4.0414518843273806</v>
      </c>
      <c r="D10">
        <v>4.0311288741492746</v>
      </c>
      <c r="E10">
        <v>2.6394443859772205</v>
      </c>
    </row>
    <row r="12" spans="2:5" x14ac:dyDescent="0.25">
      <c r="B12" s="4" t="s">
        <v>21</v>
      </c>
    </row>
    <row r="13" spans="2:5" x14ac:dyDescent="0.25">
      <c r="B13" t="s">
        <v>26</v>
      </c>
      <c r="C13">
        <f>C8/SQRT(C18)</f>
        <v>1.477342100713197</v>
      </c>
      <c r="D13">
        <f>D8/SQRT(D18)</f>
        <v>1.6508508842337379</v>
      </c>
      <c r="E13">
        <f t="shared" ref="E13" si="0">E8/SQRT(E18)</f>
        <v>0.84866842479150539</v>
      </c>
    </row>
    <row r="14" spans="2:5" x14ac:dyDescent="0.25">
      <c r="B14" t="s">
        <v>15</v>
      </c>
      <c r="C14">
        <f>C9/SQRT(C19)</f>
        <v>1.4696938456699069</v>
      </c>
      <c r="D14">
        <f t="shared" ref="D14:E14" si="1">D9/SQRT(D19)</f>
        <v>1.0198039027185568</v>
      </c>
      <c r="E14">
        <f t="shared" si="1"/>
        <v>0.89442719099991586</v>
      </c>
    </row>
    <row r="15" spans="2:5" x14ac:dyDescent="0.25">
      <c r="B15" t="s">
        <v>16</v>
      </c>
      <c r="C15">
        <f t="shared" ref="C15:E15" si="2">C10/SQRT(C20)</f>
        <v>2.3333333333333335</v>
      </c>
      <c r="D15">
        <f t="shared" si="2"/>
        <v>2.0155644370746373</v>
      </c>
      <c r="E15">
        <f t="shared" si="2"/>
        <v>1.077548658349641</v>
      </c>
    </row>
    <row r="17" spans="2:5" x14ac:dyDescent="0.25">
      <c r="B17" s="4" t="s">
        <v>22</v>
      </c>
    </row>
    <row r="18" spans="2:5" x14ac:dyDescent="0.25">
      <c r="B18" t="s">
        <v>26</v>
      </c>
      <c r="C18">
        <v>9</v>
      </c>
      <c r="D18">
        <v>9</v>
      </c>
      <c r="E18">
        <v>14</v>
      </c>
    </row>
    <row r="19" spans="2:5" x14ac:dyDescent="0.25">
      <c r="B19" t="s">
        <v>15</v>
      </c>
      <c r="C19">
        <v>5</v>
      </c>
      <c r="D19">
        <v>5</v>
      </c>
      <c r="E19">
        <v>6</v>
      </c>
    </row>
    <row r="20" spans="2:5" x14ac:dyDescent="0.25">
      <c r="B20" t="s">
        <v>16</v>
      </c>
      <c r="C20">
        <v>3</v>
      </c>
      <c r="D20">
        <v>4</v>
      </c>
      <c r="E20">
        <v>6</v>
      </c>
    </row>
    <row r="23" spans="2:5" x14ac:dyDescent="0.25">
      <c r="B23" s="4"/>
    </row>
  </sheetData>
  <pageMargins left="0.7" right="0.7" top="0.78740157499999996" bottom="0.78740157499999996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C1592C-33B9-4027-8350-A60E27EB0FC8}">
  <dimension ref="A1:L44"/>
  <sheetViews>
    <sheetView topLeftCell="A4" workbookViewId="0">
      <selection activeCell="H44" sqref="H44"/>
    </sheetView>
  </sheetViews>
  <sheetFormatPr baseColWidth="10" defaultRowHeight="15" x14ac:dyDescent="0.25"/>
  <sheetData>
    <row r="1" spans="1:11" x14ac:dyDescent="0.25">
      <c r="A1" t="s">
        <v>0</v>
      </c>
      <c r="C1" s="5">
        <v>44700</v>
      </c>
    </row>
    <row r="3" spans="1:11" x14ac:dyDescent="0.25">
      <c r="A3" t="s">
        <v>1</v>
      </c>
    </row>
    <row r="5" spans="1:11" ht="15.75" thickBot="1" x14ac:dyDescent="0.3">
      <c r="A5" t="s">
        <v>6</v>
      </c>
      <c r="B5" t="s">
        <v>5</v>
      </c>
      <c r="C5" t="s">
        <v>7</v>
      </c>
      <c r="D5" t="s">
        <v>12</v>
      </c>
      <c r="G5" t="s">
        <v>13</v>
      </c>
      <c r="K5" t="s">
        <v>14</v>
      </c>
    </row>
    <row r="6" spans="1:11" ht="15.75" thickBot="1" x14ac:dyDescent="0.3">
      <c r="A6" s="1" t="s">
        <v>29</v>
      </c>
      <c r="B6" s="3">
        <v>85</v>
      </c>
    </row>
    <row r="7" spans="1:11" x14ac:dyDescent="0.25">
      <c r="B7">
        <v>97</v>
      </c>
      <c r="C7">
        <v>33</v>
      </c>
    </row>
    <row r="8" spans="1:11" x14ac:dyDescent="0.25">
      <c r="B8" s="3">
        <v>109</v>
      </c>
    </row>
    <row r="9" spans="1:11" x14ac:dyDescent="0.25">
      <c r="B9" s="3">
        <v>117</v>
      </c>
    </row>
    <row r="10" spans="1:11" x14ac:dyDescent="0.25">
      <c r="B10">
        <v>119</v>
      </c>
      <c r="C10">
        <v>34</v>
      </c>
    </row>
    <row r="11" spans="1:11" x14ac:dyDescent="0.25">
      <c r="B11">
        <v>143</v>
      </c>
      <c r="C11">
        <v>30</v>
      </c>
    </row>
    <row r="12" spans="1:11" x14ac:dyDescent="0.25">
      <c r="B12">
        <v>144</v>
      </c>
      <c r="C12">
        <v>35</v>
      </c>
      <c r="D12">
        <f>AVERAGE(C6:C12)</f>
        <v>33</v>
      </c>
      <c r="E12">
        <f>STDEVA(C6:C12)</f>
        <v>2.1602468994692869</v>
      </c>
    </row>
    <row r="14" spans="1:11" x14ac:dyDescent="0.25">
      <c r="A14" t="s">
        <v>30</v>
      </c>
      <c r="B14" s="3">
        <v>55</v>
      </c>
    </row>
    <row r="15" spans="1:11" x14ac:dyDescent="0.25">
      <c r="B15" s="3">
        <v>76</v>
      </c>
    </row>
    <row r="16" spans="1:11" x14ac:dyDescent="0.25">
      <c r="B16" s="3">
        <v>87</v>
      </c>
    </row>
    <row r="17" spans="1:8" x14ac:dyDescent="0.25">
      <c r="B17" s="3">
        <v>88</v>
      </c>
    </row>
    <row r="18" spans="1:8" x14ac:dyDescent="0.25">
      <c r="B18">
        <v>120</v>
      </c>
      <c r="C18">
        <v>39</v>
      </c>
    </row>
    <row r="19" spans="1:8" x14ac:dyDescent="0.25">
      <c r="B19">
        <v>121</v>
      </c>
      <c r="C19">
        <v>31</v>
      </c>
    </row>
    <row r="20" spans="1:8" x14ac:dyDescent="0.25">
      <c r="B20" s="3">
        <v>153</v>
      </c>
      <c r="D20">
        <f>AVERAGE(C14:C20)</f>
        <v>35</v>
      </c>
      <c r="E20">
        <f>STDEVA(C14:C20)</f>
        <v>5.6568542494923806</v>
      </c>
      <c r="G20">
        <f>AVERAGE(C6:C12,C14:C20)</f>
        <v>33.666666666666664</v>
      </c>
      <c r="H20">
        <f>STDEVA(C6:C12,C14:C20)</f>
        <v>3.2041639575194445</v>
      </c>
    </row>
    <row r="22" spans="1:8" x14ac:dyDescent="0.25">
      <c r="A22" s="2" t="s">
        <v>31</v>
      </c>
      <c r="B22">
        <v>96</v>
      </c>
      <c r="C22">
        <v>36</v>
      </c>
    </row>
    <row r="23" spans="1:8" x14ac:dyDescent="0.25">
      <c r="B23" s="3">
        <v>98</v>
      </c>
    </row>
    <row r="24" spans="1:8" x14ac:dyDescent="0.25">
      <c r="B24" s="3">
        <v>110</v>
      </c>
    </row>
    <row r="25" spans="1:8" x14ac:dyDescent="0.25">
      <c r="B25" s="3">
        <v>111</v>
      </c>
    </row>
    <row r="26" spans="1:8" x14ac:dyDescent="0.25">
      <c r="B26" s="3">
        <v>142</v>
      </c>
    </row>
    <row r="27" spans="1:8" x14ac:dyDescent="0.25">
      <c r="B27">
        <v>145</v>
      </c>
      <c r="C27">
        <v>28</v>
      </c>
      <c r="D27">
        <f>AVERAGE(C22:C27)</f>
        <v>32</v>
      </c>
      <c r="E27">
        <f>STDEVA(C22:C27)</f>
        <v>5.6568542494923806</v>
      </c>
    </row>
    <row r="29" spans="1:8" x14ac:dyDescent="0.25">
      <c r="A29" t="s">
        <v>32</v>
      </c>
      <c r="B29">
        <v>56</v>
      </c>
      <c r="C29">
        <v>38</v>
      </c>
    </row>
    <row r="30" spans="1:8" x14ac:dyDescent="0.25">
      <c r="B30" s="3">
        <v>89</v>
      </c>
    </row>
    <row r="31" spans="1:8" x14ac:dyDescent="0.25">
      <c r="B31">
        <v>122</v>
      </c>
      <c r="C31">
        <v>38</v>
      </c>
    </row>
    <row r="32" spans="1:8" x14ac:dyDescent="0.25">
      <c r="B32">
        <v>123</v>
      </c>
      <c r="C32">
        <v>35</v>
      </c>
    </row>
    <row r="33" spans="1:12" x14ac:dyDescent="0.25">
      <c r="B33" s="3">
        <v>155</v>
      </c>
      <c r="D33">
        <f>AVERAGE(C29:C33)</f>
        <v>37</v>
      </c>
      <c r="E33">
        <f>STDEVA(C29:C33)</f>
        <v>1.7320508075688772</v>
      </c>
      <c r="G33">
        <f>AVERAGE(C22:C27,C29:C33)</f>
        <v>35</v>
      </c>
      <c r="H33">
        <f>STDEVA(C22:C27,C29:C33)</f>
        <v>4.1231056256176606</v>
      </c>
    </row>
    <row r="35" spans="1:12" x14ac:dyDescent="0.25">
      <c r="A35" s="2" t="s">
        <v>33</v>
      </c>
      <c r="B35">
        <v>94</v>
      </c>
      <c r="C35">
        <v>33</v>
      </c>
    </row>
    <row r="36" spans="1:12" x14ac:dyDescent="0.25">
      <c r="B36" s="3">
        <v>99</v>
      </c>
    </row>
    <row r="37" spans="1:12" x14ac:dyDescent="0.25">
      <c r="B37" s="3">
        <v>108</v>
      </c>
    </row>
    <row r="38" spans="1:12" x14ac:dyDescent="0.25">
      <c r="B38">
        <v>141</v>
      </c>
    </row>
    <row r="39" spans="1:12" x14ac:dyDescent="0.25">
      <c r="B39">
        <v>147</v>
      </c>
      <c r="C39">
        <v>29</v>
      </c>
      <c r="D39">
        <f>AVERAGE(C35:C39)</f>
        <v>31</v>
      </c>
      <c r="E39">
        <f>STDEVA(C35:C39)</f>
        <v>2.8284271247461903</v>
      </c>
    </row>
    <row r="41" spans="1:12" x14ac:dyDescent="0.25">
      <c r="A41" s="6" t="s">
        <v>34</v>
      </c>
      <c r="B41" s="3">
        <v>75</v>
      </c>
    </row>
    <row r="42" spans="1:12" x14ac:dyDescent="0.25">
      <c r="A42" s="3"/>
      <c r="B42">
        <v>92</v>
      </c>
      <c r="C42">
        <v>36</v>
      </c>
    </row>
    <row r="43" spans="1:12" x14ac:dyDescent="0.25">
      <c r="A43" s="3"/>
      <c r="B43">
        <v>160</v>
      </c>
      <c r="C43">
        <v>35</v>
      </c>
    </row>
    <row r="44" spans="1:12" x14ac:dyDescent="0.25">
      <c r="A44" s="3"/>
      <c r="B44" s="3">
        <v>156</v>
      </c>
      <c r="D44">
        <f>AVERAGE(C41:C44)</f>
        <v>35.5</v>
      </c>
      <c r="E44">
        <f>STDEVA(C41:C44)</f>
        <v>0.70710678118654757</v>
      </c>
      <c r="G44">
        <f>AVERAGE(C35:C39,C41:C44)</f>
        <v>33.25</v>
      </c>
      <c r="H44">
        <f>STDEVA(C35:C39,C41:C44)</f>
        <v>3.0956959368344519</v>
      </c>
      <c r="K44">
        <f>AVERAGE(C6:C12,C14:C20,C22:C27,C29:C33,C35:C39,C41:C44)</f>
        <v>34</v>
      </c>
      <c r="L44">
        <f>STDEVA(C6:C12,C14:C20,C22:C27,C29:C33,C35:C39,C41:C44)</f>
        <v>3.3380918415851206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10</vt:i4>
      </vt:variant>
    </vt:vector>
  </HeadingPairs>
  <TitlesOfParts>
    <vt:vector size="10" baseType="lpstr">
      <vt:lpstr>Gewicht (12.03.21)</vt:lpstr>
      <vt:lpstr>Summary (12.03.21)</vt:lpstr>
      <vt:lpstr>Gewicht (10.06.21)</vt:lpstr>
      <vt:lpstr>Summary (10.06.21)</vt:lpstr>
      <vt:lpstr>Gewicht (21.09.21)</vt:lpstr>
      <vt:lpstr>Summary (21.09.21)</vt:lpstr>
      <vt:lpstr>Gewicht (15.12.21)</vt:lpstr>
      <vt:lpstr>Summary (15.12.21)</vt:lpstr>
      <vt:lpstr>Gewicht (19.05.22)</vt:lpstr>
      <vt:lpstr>Summary (19.05.22)</vt:lpstr>
    </vt:vector>
  </TitlesOfParts>
  <Company>Universitaetsklinikum Tuebingen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Jaqueline Jung</dc:creator>
  <cp:lastModifiedBy>Jaqueline Jung</cp:lastModifiedBy>
  <dcterms:created xsi:type="dcterms:W3CDTF">2021-03-17T14:36:44Z</dcterms:created>
  <dcterms:modified xsi:type="dcterms:W3CDTF">2022-05-20T08:41:12Z</dcterms:modified>
</cp:coreProperties>
</file>