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BA\DA ELISA\"/>
    </mc:Choice>
  </mc:AlternateContent>
  <xr:revisionPtr revIDLastSave="0" documentId="13_ncr:1_{9295EA56-06B7-4C45-8E74-DB9F0D725F8F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te 1 - Sheet1" sheetId="1" r:id="rId1"/>
    <sheet name="Sheet1" sheetId="2" r:id="rId2"/>
  </sheets>
  <definedNames>
    <definedName name="MethodPointer1">1025149216</definedName>
    <definedName name="MethodPointer2">520</definedName>
  </definedNames>
  <calcPr calcId="191029"/>
</workbook>
</file>

<file path=xl/calcChain.xml><?xml version="1.0" encoding="utf-8"?>
<calcChain xmlns="http://schemas.openxmlformats.org/spreadsheetml/2006/main">
  <c r="G35" i="2" l="1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25" i="2"/>
  <c r="G26" i="2"/>
  <c r="G27" i="2"/>
  <c r="G28" i="2"/>
  <c r="G29" i="2"/>
  <c r="G30" i="2"/>
  <c r="G31" i="2"/>
  <c r="G32" i="2"/>
  <c r="G33" i="2"/>
  <c r="G34" i="2"/>
  <c r="G23" i="2"/>
  <c r="G24" i="2"/>
  <c r="C38" i="2"/>
  <c r="C35" i="2"/>
  <c r="H43" i="2" l="1"/>
  <c r="H44" i="2"/>
  <c r="H45" i="2"/>
  <c r="H50" i="2"/>
  <c r="H46" i="2"/>
  <c r="H47" i="2"/>
  <c r="H48" i="2"/>
  <c r="H49" i="2"/>
  <c r="H23" i="2" l="1"/>
  <c r="H24" i="2"/>
  <c r="H25" i="2"/>
  <c r="H26" i="2"/>
  <c r="H36" i="2" l="1"/>
  <c r="H37" i="2"/>
  <c r="H39" i="2"/>
  <c r="H40" i="2"/>
  <c r="H41" i="2"/>
  <c r="H42" i="2"/>
  <c r="H27" i="2"/>
  <c r="H28" i="2"/>
  <c r="H29" i="2"/>
  <c r="H30" i="2"/>
  <c r="H32" i="2"/>
  <c r="H33" i="2"/>
  <c r="H34" i="2"/>
  <c r="H31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9" i="2"/>
  <c r="E40" i="2"/>
  <c r="E41" i="2"/>
  <c r="E42" i="2"/>
  <c r="E43" i="2"/>
  <c r="E44" i="2"/>
  <c r="E45" i="2"/>
  <c r="E46" i="2"/>
  <c r="E47" i="2"/>
  <c r="E48" i="2"/>
  <c r="E49" i="2"/>
  <c r="E50" i="2"/>
  <c r="E23" i="2"/>
  <c r="D24" i="2" l="1"/>
  <c r="D25" i="2"/>
  <c r="D26" i="2"/>
  <c r="D27" i="2"/>
  <c r="D28" i="2"/>
  <c r="D29" i="2"/>
  <c r="D30" i="2"/>
  <c r="D31" i="2"/>
  <c r="D32" i="2"/>
  <c r="D33" i="2"/>
  <c r="D34" i="2"/>
  <c r="D35" i="2"/>
  <c r="E35" i="2" s="1"/>
  <c r="H35" i="2" s="1"/>
  <c r="D36" i="2"/>
  <c r="D37" i="2"/>
  <c r="D38" i="2"/>
  <c r="E38" i="2" s="1"/>
  <c r="H38" i="2" s="1"/>
  <c r="D39" i="2"/>
  <c r="D40" i="2"/>
  <c r="D41" i="2"/>
  <c r="D42" i="2"/>
  <c r="D43" i="2"/>
  <c r="D44" i="2"/>
  <c r="D45" i="2"/>
  <c r="D46" i="2"/>
  <c r="D47" i="2"/>
  <c r="D48" i="2"/>
  <c r="D49" i="2"/>
  <c r="D50" i="2"/>
  <c r="D23" i="2"/>
  <c r="C48" i="2"/>
  <c r="C49" i="2"/>
  <c r="C50" i="2"/>
  <c r="C47" i="2"/>
  <c r="C44" i="2"/>
  <c r="C45" i="2"/>
  <c r="C46" i="2"/>
  <c r="C43" i="2"/>
  <c r="C39" i="2"/>
  <c r="C36" i="2"/>
  <c r="C37" i="2"/>
  <c r="C40" i="2"/>
  <c r="C41" i="2"/>
  <c r="C42" i="2"/>
  <c r="C34" i="2"/>
  <c r="C32" i="2"/>
  <c r="C33" i="2"/>
  <c r="C31" i="2"/>
  <c r="C30" i="2"/>
  <c r="C28" i="2"/>
  <c r="C29" i="2"/>
  <c r="C27" i="2"/>
  <c r="C26" i="2"/>
  <c r="C24" i="2"/>
  <c r="C25" i="2"/>
  <c r="C23" i="2"/>
  <c r="E18" i="2"/>
  <c r="E13" i="2"/>
  <c r="E14" i="2"/>
  <c r="E15" i="2"/>
  <c r="E16" i="2"/>
  <c r="E17" i="2"/>
  <c r="E19" i="2"/>
  <c r="E12" i="2"/>
  <c r="D13" i="2"/>
  <c r="D14" i="2"/>
  <c r="D15" i="2"/>
  <c r="D16" i="2"/>
  <c r="D17" i="2"/>
  <c r="D18" i="2"/>
  <c r="D19" i="2"/>
  <c r="D12" i="2"/>
</calcChain>
</file>

<file path=xl/sharedStrings.xml><?xml version="1.0" encoding="utf-8"?>
<sst xmlns="http://schemas.openxmlformats.org/spreadsheetml/2006/main" count="170" uniqueCount="70">
  <si>
    <t>Software Version</t>
  </si>
  <si>
    <t>3.11.19</t>
  </si>
  <si>
    <t>Experiment File Path:</t>
  </si>
  <si>
    <t>Protocol File Path:</t>
  </si>
  <si>
    <t>C:\Cytation\Protocols\ELISA dOHG_IR.prt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</si>
  <si>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</si>
  <si>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</si>
  <si>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</si>
  <si>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</si>
  <si>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</si>
  <si>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</si>
  <si>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</si>
  <si>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</si>
  <si>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</si>
  <si>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</si>
  <si>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</si>
  <si>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Nunclon 96 flat bottom</t>
  </si>
  <si>
    <t>Eject plate on completion</t>
  </si>
  <si>
    <t>Read</t>
  </si>
  <si>
    <t>Absorbance Endpoint</t>
  </si>
  <si>
    <t>Full Plate</t>
  </si>
  <si>
    <t>Wavelengths:  450</t>
  </si>
  <si>
    <t>Read Speed: Normal,  Delay: 100 msec,  Measurements/Data Point: 8</t>
  </si>
  <si>
    <t>Results</t>
  </si>
  <si>
    <t>Actual Temperature:</t>
  </si>
  <si>
    <t>A</t>
  </si>
  <si>
    <t>B</t>
  </si>
  <si>
    <t>C</t>
  </si>
  <si>
    <t>D</t>
  </si>
  <si>
    <t>E</t>
  </si>
  <si>
    <t>F</t>
  </si>
  <si>
    <t>G</t>
  </si>
  <si>
    <t>H</t>
  </si>
  <si>
    <t>Ctrl Media</t>
  </si>
  <si>
    <t>St A</t>
  </si>
  <si>
    <t>Mut 309 #29</t>
  </si>
  <si>
    <t>St B</t>
  </si>
  <si>
    <t>KTI6</t>
  </si>
  <si>
    <t>Mut 309 #30</t>
  </si>
  <si>
    <t>St C</t>
  </si>
  <si>
    <t>SGO1</t>
  </si>
  <si>
    <t>Mut 309 #33</t>
  </si>
  <si>
    <t>St D</t>
  </si>
  <si>
    <t>Ebisc</t>
  </si>
  <si>
    <t>Mut 309 #34</t>
  </si>
  <si>
    <t>St E</t>
  </si>
  <si>
    <t>St F</t>
  </si>
  <si>
    <t>Ctrl 1</t>
  </si>
  <si>
    <t>Ctrl 2</t>
  </si>
  <si>
    <t>DO</t>
  </si>
  <si>
    <t>Conc ng/mL</t>
  </si>
  <si>
    <t>Calculated Conc</t>
  </si>
  <si>
    <t>Exp35</t>
  </si>
  <si>
    <t>Exp36</t>
  </si>
  <si>
    <t>Exp37</t>
  </si>
  <si>
    <t>Exp38</t>
  </si>
  <si>
    <t>Exp39</t>
  </si>
  <si>
    <t>Ebisc #29</t>
  </si>
  <si>
    <t>Ebisc #30</t>
  </si>
  <si>
    <t>Ebisc #33</t>
  </si>
  <si>
    <t>Ebisc #34</t>
  </si>
  <si>
    <t>DA ng/mL</t>
  </si>
  <si>
    <t>Size Factor</t>
  </si>
  <si>
    <t>volume Used for standards was 10uL and volume used for samples was 50uL, so correction factor is 0.2</t>
  </si>
  <si>
    <t>Corr. Factor</t>
  </si>
  <si>
    <t>K7 #24</t>
  </si>
  <si>
    <t>K7 #29</t>
  </si>
  <si>
    <t>K7 #30</t>
  </si>
  <si>
    <t>ng/mL</t>
  </si>
  <si>
    <t>Size (um^2)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</si>
</sst>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0" fillId="16" borderId="2" xfId="0" applyFill="1" applyBorder="1" applyAlignment="1">
      <alignment horizontal="left"/>
    </xf>
    <xf numFmtId="0" fontId="0" fillId="17" borderId="2" xfId="0" applyFill="1" applyBorder="1" applyAlignment="1">
      <alignment horizontal="left"/>
    </xf>
    <xf numFmtId="0" fontId="0" fillId="18" borderId="2" xfId="0" applyFill="1" applyBorder="1" applyAlignment="1">
      <alignment horizontal="left"/>
    </xf>
    <xf numFmtId="0" fontId="0" fillId="19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20" borderId="2" xfId="0" applyFill="1" applyBorder="1" applyAlignment="1">
      <alignment horizontal="left"/>
    </xf>
    <xf numFmtId="0" fontId="0" fillId="21" borderId="2" xfId="0" applyFill="1" applyBorder="1" applyAlignment="1">
      <alignment horizontal="left"/>
    </xf>
    <xf numFmtId="0" fontId="0" fillId="22" borderId="2" xfId="0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0" fillId="19" borderId="4" xfId="0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0" borderId="0" xfId="0" applyNumberFormat="1"/>
    <xf numFmtId="0" fontId="0" fillId="18" borderId="2" xfId="0" applyFill="1" applyBorder="1"/>
    <xf numFmtId="0" fontId="0" fillId="22" borderId="2" xfId="0" applyFill="1" applyBorder="1"/>
    <xf numFmtId="0" fontId="0" fillId="17" borderId="2" xfId="0" applyFill="1" applyBorder="1"/>
    <xf numFmtId="0" fontId="0" fillId="21" borderId="2" xfId="0" applyFill="1" applyBorder="1"/>
    <xf numFmtId="0" fontId="0" fillId="16" borderId="2" xfId="0" applyFill="1" applyBorder="1"/>
    <xf numFmtId="0" fontId="0" fillId="16" borderId="4" xfId="0" applyFill="1" applyBorder="1" applyAlignment="1">
      <alignment horizontal="left"/>
    </xf>
    <xf numFmtId="0" fontId="0" fillId="17" borderId="4" xfId="0" applyFill="1" applyBorder="1" applyAlignment="1">
      <alignment horizontal="left"/>
    </xf>
    <xf numFmtId="0" fontId="0" fillId="18" borderId="4" xfId="0" applyFill="1" applyBorder="1" applyAlignment="1">
      <alignment horizontal="left"/>
    </xf>
    <xf numFmtId="0" fontId="0" fillId="21" borderId="4" xfId="0" applyFill="1" applyBorder="1" applyAlignment="1">
      <alignment horizontal="left"/>
    </xf>
    <xf numFmtId="0" fontId="0" fillId="22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2" xfId="0" applyNumberFormat="1" applyBorder="1"/>
    <xf numFmtId="2" fontId="0" fillId="0" borderId="0" xfId="0" applyNumberFormat="1"/>
    <xf numFmtId="0" fontId="5" fillId="0" borderId="0" xfId="0" applyFont="1"/>
    <xf numFmtId="0" fontId="5" fillId="0" borderId="0" xfId="0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0" fillId="0" borderId="2" xfId="0" applyFill="1" applyBorder="1"/>
    <xf numFmtId="164" fontId="0" fillId="0" borderId="2" xfId="0" applyNumberFormat="1" applyFill="1" applyBorder="1"/>
    <xf numFmtId="2" fontId="0" fillId="0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</a:t>
            </a:r>
            <a:r>
              <a:rPr lang="en-US" baseline="0"/>
              <a:t> Curve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layout>
                <c:manualLayout>
                  <c:x val="4.1718503937007871E-2"/>
                  <c:y val="-0.6041247448235637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Sheet1!$C$13:$C$17</c:f>
              <c:numCache>
                <c:formatCode>General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5</c:v>
                </c:pt>
                <c:pt idx="3">
                  <c:v>20</c:v>
                </c:pt>
                <c:pt idx="4">
                  <c:v>80</c:v>
                </c:pt>
              </c:numCache>
            </c:numRef>
          </c:xVal>
          <c:yVal>
            <c:numRef>
              <c:f>Sheet1!$D$13:$D$17</c:f>
              <c:numCache>
                <c:formatCode>General</c:formatCode>
                <c:ptCount val="5"/>
                <c:pt idx="0">
                  <c:v>1.2095</c:v>
                </c:pt>
                <c:pt idx="1">
                  <c:v>1.0535000000000001</c:v>
                </c:pt>
                <c:pt idx="2">
                  <c:v>0.85450000000000004</c:v>
                </c:pt>
                <c:pt idx="3">
                  <c:v>0.58149999999999991</c:v>
                </c:pt>
                <c:pt idx="4">
                  <c:v>0.34150000000000003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D-427C-A9B8-A690448BC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483504"/>
        <c:axId val="426490928"/>
      </c:scatterChart>
      <c:valAx>
        <c:axId val="42748350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490928"/>
        <c:crosses val="autoZero"/>
        <c:crossBetween val="midCat"/>
      </c:valAx>
      <c:valAx>
        <c:axId val="42649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4835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501196</xdr:colOff>
      <xdr:row>10</xdr:row>
      <xdr:rowOff>151947</xdr:rowOff>
    </xdr:from>
    <xdr:to>
      <xdr:col>19</xdr:col>
      <xdr:colOff>209096</xdr:colOff>
      <xdr:row>27</xdr:row>
      <xdr:rowOff>119289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0EBA08-886E-45C3-B1A3-46A009A36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2"/>
  <sheetViews>
    <sheetView topLeftCell="A21" workbookViewId="0">
      <selection activeCell="P24" sqref="P24:P28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</row>
    <row r="5" spans="1:2" x14ac:dyDescent="0.2">
      <c r="A5" t="s">
        <v>3</v>
      </c>
      <c r="B5" t="s">
        <v>4</v>
      </c>
    </row>
    <row r="6" spans="1:2" x14ac:dyDescent="0.2">
      <c r="A6" t="s">
        <v>5</v>
      </c>
      <c r="B6" t="s">
        <v>6</v>
      </c>
    </row>
    <row r="7" spans="1:2" x14ac:dyDescent="0.2">
      <c r="A7" t="s">
        <v>7</v>
      </c>
      <c r="B7" s="1">
        <v>44385</v>
      </c>
    </row>
    <row r="8" spans="1:2" x14ac:dyDescent="0.2">
      <c r="A8" t="s">
        <v>8</v>
      </c>
      <c r="B8" s="2">
        <v>0.44437499999999996</v>
      </c>
    </row>
    <row r="9" spans="1:2" x14ac:dyDescent="0.2">
      <c r="A9" t="s">
        <v>9</v>
      </c>
      <c r="B9" t="s">
        <v>10</v>
      </c>
    </row>
    <row r="10" spans="1:2" x14ac:dyDescent="0.2">
      <c r="A10" t="s">
        <v>11</v>
      </c>
      <c r="B10">
        <v>1509096</v>
      </c>
    </row>
    <row r="11" spans="1:2" x14ac:dyDescent="0.2">
      <c r="A11" t="s">
        <v>12</v>
      </c>
      <c r="B11" t="s">
        <v>13</v>
      </c>
    </row>
    <row r="13" spans="1:2" x14ac:dyDescent="0.2">
      <c r="A13" s="3" t="s">
        <v>14</v>
      </c>
      <c r="B13" s="4"/>
    </row>
    <row r="14" spans="1:2" x14ac:dyDescent="0.2">
      <c r="A14" t="s">
        <v>15</v>
      </c>
      <c r="B14" t="s">
        <v>16</v>
      </c>
    </row>
    <row r="15" spans="1:2" x14ac:dyDescent="0.2">
      <c r="A15" t="s">
        <v>17</v>
      </c>
    </row>
    <row r="16" spans="1:2" x14ac:dyDescent="0.2">
      <c r="A16" t="s">
        <v>18</v>
      </c>
      <c r="B16" t="s">
        <v>19</v>
      </c>
    </row>
    <row r="17" spans="1:15" x14ac:dyDescent="0.2">
      <c r="B17" t="s">
        <v>20</v>
      </c>
    </row>
    <row r="18" spans="1:15" x14ac:dyDescent="0.2">
      <c r="B18" t="s">
        <v>21</v>
      </c>
    </row>
    <row r="19" spans="1:15" x14ac:dyDescent="0.2">
      <c r="B19" t="s">
        <v>22</v>
      </c>
    </row>
    <row r="21" spans="1:15" x14ac:dyDescent="0.2">
      <c r="A21" s="3" t="s">
        <v>23</v>
      </c>
      <c r="B21" s="4"/>
    </row>
    <row r="22" spans="1:15" x14ac:dyDescent="0.2">
      <c r="A22" t="s">
        <v>24</v>
      </c>
      <c r="B22">
        <v>26.3</v>
      </c>
    </row>
    <row r="24" spans="1:15" x14ac:dyDescent="0.2">
      <c r="B24" s="5"/>
      <c r="C24" s="6">
        <v>1</v>
      </c>
      <c r="D24" s="6">
        <v>2</v>
      </c>
      <c r="E24" s="6">
        <v>3</v>
      </c>
      <c r="F24" s="6">
        <v>4</v>
      </c>
      <c r="G24" s="6">
        <v>5</v>
      </c>
      <c r="H24" s="6">
        <v>6</v>
      </c>
      <c r="I24" s="6">
        <v>7</v>
      </c>
      <c r="J24" s="6">
        <v>8</v>
      </c>
      <c r="K24" s="6">
        <v>9</v>
      </c>
      <c r="L24" s="6">
        <v>10</v>
      </c>
      <c r="M24" s="6">
        <v>11</v>
      </c>
      <c r="N24" s="6">
        <v>12</v>
      </c>
    </row>
    <row r="25" spans="1:15" x14ac:dyDescent="0.2">
      <c r="B25" s="6" t="s">
        <v>25</v>
      </c>
      <c r="C25" s="7">
        <v>0.27900000000000003</v>
      </c>
      <c r="D25" s="7">
        <v>0.27800000000000002</v>
      </c>
      <c r="E25" s="8">
        <v>0.443</v>
      </c>
      <c r="F25" s="8">
        <v>0.46300000000000002</v>
      </c>
      <c r="G25" s="9">
        <v>0.32400000000000001</v>
      </c>
      <c r="H25" s="9">
        <v>0.35099999999999998</v>
      </c>
      <c r="I25" s="10">
        <v>1.35</v>
      </c>
      <c r="J25" s="11">
        <v>1.3169999999999999</v>
      </c>
      <c r="K25" s="10">
        <v>1.4</v>
      </c>
      <c r="L25" s="11">
        <v>1.3140000000000001</v>
      </c>
      <c r="M25" s="12">
        <v>0</v>
      </c>
      <c r="N25" s="12">
        <v>0</v>
      </c>
      <c r="O25" s="13">
        <v>450</v>
      </c>
    </row>
    <row r="26" spans="1:15" x14ac:dyDescent="0.2">
      <c r="B26" s="6" t="s">
        <v>26</v>
      </c>
      <c r="C26" s="9">
        <v>0.32700000000000001</v>
      </c>
      <c r="D26" s="9">
        <v>0.33400000000000002</v>
      </c>
      <c r="E26" s="8">
        <v>0.46200000000000002</v>
      </c>
      <c r="F26" s="8">
        <v>0.499</v>
      </c>
      <c r="G26" s="9">
        <v>0.36699999999999999</v>
      </c>
      <c r="H26" s="9">
        <v>0.35599999999999998</v>
      </c>
      <c r="I26" s="14">
        <v>0.68799999999999994</v>
      </c>
      <c r="J26" s="14">
        <v>0.67600000000000005</v>
      </c>
      <c r="K26" s="15">
        <v>1.206</v>
      </c>
      <c r="L26" s="15">
        <v>1.2130000000000001</v>
      </c>
      <c r="M26" s="12">
        <v>0</v>
      </c>
      <c r="N26" s="12">
        <v>0</v>
      </c>
      <c r="O26" s="13">
        <v>450</v>
      </c>
    </row>
    <row r="27" spans="1:15" x14ac:dyDescent="0.2">
      <c r="B27" s="6" t="s">
        <v>27</v>
      </c>
      <c r="C27" s="16">
        <v>0.751</v>
      </c>
      <c r="D27" s="16">
        <v>0.78500000000000003</v>
      </c>
      <c r="E27" s="17">
        <v>1.0289999999999999</v>
      </c>
      <c r="F27" s="18">
        <v>0.94399999999999995</v>
      </c>
      <c r="G27" s="19">
        <v>0.874</v>
      </c>
      <c r="H27" s="19">
        <v>0.86399999999999999</v>
      </c>
      <c r="I27" s="20">
        <v>0.56299999999999994</v>
      </c>
      <c r="J27" s="20">
        <v>0.57299999999999995</v>
      </c>
      <c r="K27" s="17">
        <v>1.0660000000000001</v>
      </c>
      <c r="L27" s="17">
        <v>1.0409999999999999</v>
      </c>
      <c r="M27" s="12">
        <v>0</v>
      </c>
      <c r="N27" s="12">
        <v>0</v>
      </c>
      <c r="O27" s="13">
        <v>450</v>
      </c>
    </row>
    <row r="28" spans="1:15" x14ac:dyDescent="0.2">
      <c r="B28" s="6" t="s">
        <v>28</v>
      </c>
      <c r="C28" s="15">
        <v>1.21</v>
      </c>
      <c r="D28" s="15">
        <v>1.1679999999999999</v>
      </c>
      <c r="E28" s="17">
        <v>1.06</v>
      </c>
      <c r="F28" s="15">
        <v>1.1279999999999999</v>
      </c>
      <c r="G28" s="20">
        <v>0.52</v>
      </c>
      <c r="H28" s="20">
        <v>0.52100000000000002</v>
      </c>
      <c r="I28" s="11">
        <v>1.24</v>
      </c>
      <c r="J28" s="15">
        <v>1.202</v>
      </c>
      <c r="K28" s="19">
        <v>0.85899999999999999</v>
      </c>
      <c r="L28" s="19">
        <v>0.85</v>
      </c>
      <c r="M28" s="12">
        <v>0</v>
      </c>
      <c r="N28" s="12">
        <v>0</v>
      </c>
      <c r="O28" s="13">
        <v>450</v>
      </c>
    </row>
    <row r="29" spans="1:15" x14ac:dyDescent="0.2">
      <c r="B29" s="6" t="s">
        <v>29</v>
      </c>
      <c r="C29" s="20">
        <v>0.51700000000000002</v>
      </c>
      <c r="D29" s="20">
        <v>0.51500000000000001</v>
      </c>
      <c r="E29" s="19">
        <v>0.82599999999999996</v>
      </c>
      <c r="F29" s="19">
        <v>0.85299999999999998</v>
      </c>
      <c r="G29" s="9">
        <v>0.31900000000000001</v>
      </c>
      <c r="H29" s="9">
        <v>0.313</v>
      </c>
      <c r="I29" s="11">
        <v>1.319</v>
      </c>
      <c r="J29" s="10">
        <v>1.4159999999999999</v>
      </c>
      <c r="K29" s="20">
        <v>0.59399999999999997</v>
      </c>
      <c r="L29" s="20">
        <v>0.56899999999999995</v>
      </c>
      <c r="M29" s="12">
        <v>0</v>
      </c>
      <c r="N29" s="12">
        <v>0</v>
      </c>
      <c r="O29" s="13">
        <v>450</v>
      </c>
    </row>
    <row r="30" spans="1:15" x14ac:dyDescent="0.2">
      <c r="B30" s="6" t="s">
        <v>30</v>
      </c>
      <c r="C30" s="7">
        <v>0.27700000000000002</v>
      </c>
      <c r="D30" s="7">
        <v>0.27</v>
      </c>
      <c r="E30" s="14">
        <v>0.626</v>
      </c>
      <c r="F30" s="14">
        <v>0.63100000000000001</v>
      </c>
      <c r="G30" s="8">
        <v>0.42</v>
      </c>
      <c r="H30" s="9">
        <v>0.39400000000000002</v>
      </c>
      <c r="I30" s="10">
        <v>1.425</v>
      </c>
      <c r="J30" s="10">
        <v>1.345</v>
      </c>
      <c r="K30" s="9">
        <v>0.34300000000000003</v>
      </c>
      <c r="L30" s="9">
        <v>0.34</v>
      </c>
      <c r="M30" s="12">
        <v>0</v>
      </c>
      <c r="N30" s="12">
        <v>0</v>
      </c>
      <c r="O30" s="13">
        <v>450</v>
      </c>
    </row>
    <row r="31" spans="1:15" x14ac:dyDescent="0.2">
      <c r="B31" s="6" t="s">
        <v>31</v>
      </c>
      <c r="C31" s="9">
        <v>0.36099999999999999</v>
      </c>
      <c r="D31" s="9">
        <v>0.36099999999999999</v>
      </c>
      <c r="E31" s="17">
        <v>1.073</v>
      </c>
      <c r="F31" s="17">
        <v>1.046</v>
      </c>
      <c r="G31" s="17">
        <v>1.034</v>
      </c>
      <c r="H31" s="18">
        <v>0.97699999999999998</v>
      </c>
      <c r="I31" s="16">
        <v>0.72799999999999998</v>
      </c>
      <c r="J31" s="14">
        <v>0.69599999999999995</v>
      </c>
      <c r="K31" s="18">
        <v>0.94399999999999995</v>
      </c>
      <c r="L31" s="18">
        <v>0.92200000000000004</v>
      </c>
      <c r="M31" s="12">
        <v>0</v>
      </c>
      <c r="N31" s="12">
        <v>0</v>
      </c>
      <c r="O31" s="13">
        <v>450</v>
      </c>
    </row>
    <row r="32" spans="1:15" x14ac:dyDescent="0.2">
      <c r="B32" s="6" t="s">
        <v>32</v>
      </c>
      <c r="C32" s="11">
        <v>1.321</v>
      </c>
      <c r="D32" s="11">
        <v>1.2470000000000001</v>
      </c>
      <c r="E32" s="17">
        <v>1.0649999999999999</v>
      </c>
      <c r="F32" s="18">
        <v>0.99</v>
      </c>
      <c r="G32" s="14">
        <v>0.67600000000000005</v>
      </c>
      <c r="H32" s="14">
        <v>0.70199999999999996</v>
      </c>
      <c r="I32" s="9">
        <v>0.4</v>
      </c>
      <c r="J32" s="9">
        <v>0.377</v>
      </c>
      <c r="K32" s="16">
        <v>0.74299999999999999</v>
      </c>
      <c r="L32" s="14">
        <v>0.69199999999999995</v>
      </c>
      <c r="M32" s="12">
        <v>0</v>
      </c>
      <c r="N32" s="12">
        <v>0</v>
      </c>
      <c r="O32" s="13">
        <v>450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7C4F-ED4E-481E-817A-7E57F304ED86}">
  <dimension ref="A1:AD50"/>
  <sheetViews>
    <sheetView tabSelected="1" topLeftCell="A13" zoomScaleNormal="100" workbookViewId="0">
      <selection activeCell="A35" sqref="A35:A38"/>
    </sheetView>
  </sheetViews>
  <sheetFormatPr defaultRowHeight="12.75" x14ac:dyDescent="0.2"/>
  <cols>
    <col min="2" max="2" width="13.5703125" customWidth="1"/>
    <col min="29" max="29" width="3.28515625" customWidth="1"/>
  </cols>
  <sheetData>
    <row r="1" spans="1:30" x14ac:dyDescent="0.2">
      <c r="A1" s="5"/>
      <c r="B1" s="6">
        <v>1</v>
      </c>
      <c r="C1" s="6">
        <v>2</v>
      </c>
      <c r="D1" s="6">
        <v>3</v>
      </c>
      <c r="E1" s="6">
        <v>4</v>
      </c>
      <c r="F1" s="6">
        <v>5</v>
      </c>
      <c r="G1" s="6">
        <v>6</v>
      </c>
      <c r="H1" s="6">
        <v>7</v>
      </c>
      <c r="I1" s="6">
        <v>8</v>
      </c>
      <c r="J1" s="6">
        <v>9</v>
      </c>
      <c r="K1" s="6">
        <v>10</v>
      </c>
      <c r="L1" s="6">
        <v>11</v>
      </c>
      <c r="M1" s="6">
        <v>12</v>
      </c>
      <c r="O1" s="5"/>
      <c r="P1" s="6">
        <v>1</v>
      </c>
      <c r="Q1" s="6">
        <v>2</v>
      </c>
      <c r="R1" s="6">
        <v>3</v>
      </c>
      <c r="S1" s="6">
        <v>4</v>
      </c>
      <c r="T1" s="6">
        <v>5</v>
      </c>
      <c r="U1" s="6">
        <v>6</v>
      </c>
      <c r="V1" s="6">
        <v>7</v>
      </c>
      <c r="W1" s="29">
        <v>8</v>
      </c>
      <c r="X1" s="31">
        <v>9</v>
      </c>
      <c r="Y1" s="31">
        <v>10</v>
      </c>
      <c r="Z1" s="31">
        <v>11</v>
      </c>
      <c r="AA1" s="31">
        <v>12</v>
      </c>
    </row>
    <row r="2" spans="1:30" x14ac:dyDescent="0.2">
      <c r="A2" s="6" t="s">
        <v>25</v>
      </c>
      <c r="B2" s="7">
        <v>0.27900000000000003</v>
      </c>
      <c r="C2" s="7">
        <v>0.27800000000000002</v>
      </c>
      <c r="D2" s="8">
        <v>0.443</v>
      </c>
      <c r="E2" s="8">
        <v>0.46300000000000002</v>
      </c>
      <c r="F2" s="9">
        <v>0.32400000000000001</v>
      </c>
      <c r="G2" s="9">
        <v>0.35099999999999998</v>
      </c>
      <c r="H2" s="10">
        <v>1.35</v>
      </c>
      <c r="I2" s="11">
        <v>1.3169999999999999</v>
      </c>
      <c r="J2" s="10">
        <v>1.4</v>
      </c>
      <c r="K2" s="11">
        <v>1.3140000000000001</v>
      </c>
      <c r="L2" s="12">
        <v>0</v>
      </c>
      <c r="M2" s="12">
        <v>0</v>
      </c>
      <c r="O2" s="6" t="s">
        <v>25</v>
      </c>
      <c r="P2" s="21">
        <v>56</v>
      </c>
      <c r="Q2" s="21">
        <v>56</v>
      </c>
      <c r="R2" s="22">
        <v>56</v>
      </c>
      <c r="S2" s="22">
        <v>56</v>
      </c>
      <c r="T2" s="23">
        <v>56</v>
      </c>
      <c r="U2" s="23">
        <v>56</v>
      </c>
      <c r="V2" s="24" t="s">
        <v>33</v>
      </c>
      <c r="W2" s="24" t="s">
        <v>33</v>
      </c>
      <c r="X2" s="30" t="s">
        <v>34</v>
      </c>
      <c r="Y2" s="24" t="s">
        <v>34</v>
      </c>
      <c r="Z2" s="32"/>
      <c r="AA2" s="32"/>
      <c r="AB2" s="32"/>
      <c r="AD2" s="34" t="s">
        <v>52</v>
      </c>
    </row>
    <row r="3" spans="1:30" x14ac:dyDescent="0.2">
      <c r="A3" s="6" t="s">
        <v>26</v>
      </c>
      <c r="B3" s="9">
        <v>0.32700000000000001</v>
      </c>
      <c r="C3" s="9">
        <v>0.33400000000000002</v>
      </c>
      <c r="D3" s="8">
        <v>0.46200000000000002</v>
      </c>
      <c r="E3" s="8">
        <v>0.499</v>
      </c>
      <c r="F3" s="9">
        <v>0.36699999999999999</v>
      </c>
      <c r="G3" s="9">
        <v>0.35599999999999998</v>
      </c>
      <c r="H3" s="14">
        <v>0.68799999999999994</v>
      </c>
      <c r="I3" s="14">
        <v>0.67600000000000005</v>
      </c>
      <c r="J3" s="15">
        <v>1.206</v>
      </c>
      <c r="K3" s="15">
        <v>1.2130000000000001</v>
      </c>
      <c r="L3" s="12">
        <v>0</v>
      </c>
      <c r="M3" s="12">
        <v>0</v>
      </c>
      <c r="O3" s="6" t="s">
        <v>26</v>
      </c>
      <c r="P3" s="21">
        <v>39</v>
      </c>
      <c r="Q3" s="21">
        <v>39</v>
      </c>
      <c r="R3" s="22">
        <v>39</v>
      </c>
      <c r="S3" s="22">
        <v>39</v>
      </c>
      <c r="T3" s="23">
        <v>39</v>
      </c>
      <c r="U3" s="23">
        <v>39</v>
      </c>
      <c r="V3" s="25" t="s">
        <v>35</v>
      </c>
      <c r="W3" s="25" t="s">
        <v>35</v>
      </c>
      <c r="X3" s="30" t="s">
        <v>36</v>
      </c>
      <c r="Y3" s="24" t="s">
        <v>36</v>
      </c>
      <c r="Z3" s="32"/>
      <c r="AA3" s="32"/>
      <c r="AB3" s="32"/>
      <c r="AD3" s="35" t="s">
        <v>53</v>
      </c>
    </row>
    <row r="4" spans="1:30" x14ac:dyDescent="0.2">
      <c r="A4" s="6" t="s">
        <v>27</v>
      </c>
      <c r="B4" s="16">
        <v>0.751</v>
      </c>
      <c r="C4" s="16">
        <v>0.78500000000000003</v>
      </c>
      <c r="D4" s="17">
        <v>1.0289999999999999</v>
      </c>
      <c r="E4" s="18">
        <v>0.94399999999999995</v>
      </c>
      <c r="F4" s="19">
        <v>0.874</v>
      </c>
      <c r="G4" s="19">
        <v>0.86399999999999999</v>
      </c>
      <c r="H4" s="20">
        <v>0.56299999999999994</v>
      </c>
      <c r="I4" s="20">
        <v>0.57299999999999995</v>
      </c>
      <c r="J4" s="17">
        <v>1.0660000000000001</v>
      </c>
      <c r="K4" s="17">
        <v>1.0409999999999999</v>
      </c>
      <c r="L4" s="12">
        <v>0</v>
      </c>
      <c r="M4" s="12">
        <v>0</v>
      </c>
      <c r="O4" s="6" t="s">
        <v>27</v>
      </c>
      <c r="P4" s="21" t="s">
        <v>37</v>
      </c>
      <c r="Q4" s="21" t="s">
        <v>37</v>
      </c>
      <c r="R4" s="22" t="s">
        <v>37</v>
      </c>
      <c r="S4" s="22" t="s">
        <v>37</v>
      </c>
      <c r="T4" s="23" t="s">
        <v>37</v>
      </c>
      <c r="U4" s="23" t="s">
        <v>37</v>
      </c>
      <c r="V4" s="25" t="s">
        <v>38</v>
      </c>
      <c r="W4" s="25" t="s">
        <v>38</v>
      </c>
      <c r="X4" s="30" t="s">
        <v>39</v>
      </c>
      <c r="Y4" s="24" t="s">
        <v>39</v>
      </c>
      <c r="Z4" s="32"/>
      <c r="AA4" s="32"/>
      <c r="AB4" s="32"/>
      <c r="AD4" s="36" t="s">
        <v>54</v>
      </c>
    </row>
    <row r="5" spans="1:30" x14ac:dyDescent="0.2">
      <c r="A5" s="6" t="s">
        <v>28</v>
      </c>
      <c r="B5" s="15">
        <v>1.21</v>
      </c>
      <c r="C5" s="15">
        <v>1.1679999999999999</v>
      </c>
      <c r="D5" s="17">
        <v>1.06</v>
      </c>
      <c r="E5" s="15">
        <v>1.1279999999999999</v>
      </c>
      <c r="F5" s="20">
        <v>0.52</v>
      </c>
      <c r="G5" s="20">
        <v>0.52100000000000002</v>
      </c>
      <c r="H5" s="11">
        <v>1.24</v>
      </c>
      <c r="I5" s="15">
        <v>1.202</v>
      </c>
      <c r="J5" s="19">
        <v>0.85899999999999999</v>
      </c>
      <c r="K5" s="19">
        <v>0.85</v>
      </c>
      <c r="L5" s="12">
        <v>0</v>
      </c>
      <c r="M5" s="12">
        <v>0</v>
      </c>
      <c r="O5" s="6" t="s">
        <v>28</v>
      </c>
      <c r="P5" s="21" t="s">
        <v>40</v>
      </c>
      <c r="Q5" s="21" t="s">
        <v>40</v>
      </c>
      <c r="R5" s="22" t="s">
        <v>40</v>
      </c>
      <c r="S5" s="22" t="s">
        <v>40</v>
      </c>
      <c r="T5" s="23" t="s">
        <v>40</v>
      </c>
      <c r="U5" s="23" t="s">
        <v>40</v>
      </c>
      <c r="V5" s="25" t="s">
        <v>41</v>
      </c>
      <c r="W5" s="25" t="s">
        <v>41</v>
      </c>
      <c r="X5" s="30" t="s">
        <v>42</v>
      </c>
      <c r="Y5" s="24" t="s">
        <v>42</v>
      </c>
      <c r="Z5" s="32"/>
      <c r="AA5" s="32"/>
      <c r="AB5" s="32"/>
      <c r="AD5" s="37" t="s">
        <v>55</v>
      </c>
    </row>
    <row r="6" spans="1:30" x14ac:dyDescent="0.2">
      <c r="A6" s="6" t="s">
        <v>29</v>
      </c>
      <c r="B6" s="20">
        <v>0.51700000000000002</v>
      </c>
      <c r="C6" s="20">
        <v>0.51500000000000001</v>
      </c>
      <c r="D6" s="19">
        <v>0.82599999999999996</v>
      </c>
      <c r="E6" s="19">
        <v>0.85299999999999998</v>
      </c>
      <c r="F6" s="9">
        <v>0.31900000000000001</v>
      </c>
      <c r="G6" s="9">
        <v>0.313</v>
      </c>
      <c r="H6" s="11">
        <v>1.319</v>
      </c>
      <c r="I6" s="10">
        <v>1.4159999999999999</v>
      </c>
      <c r="J6" s="20">
        <v>0.59399999999999997</v>
      </c>
      <c r="K6" s="20">
        <v>0.56899999999999995</v>
      </c>
      <c r="L6" s="12">
        <v>0</v>
      </c>
      <c r="M6" s="12">
        <v>0</v>
      </c>
      <c r="O6" s="6" t="s">
        <v>29</v>
      </c>
      <c r="P6" s="26" t="s">
        <v>43</v>
      </c>
      <c r="Q6" s="26" t="s">
        <v>43</v>
      </c>
      <c r="R6" s="27">
        <v>56</v>
      </c>
      <c r="S6" s="27">
        <v>56</v>
      </c>
      <c r="T6" s="28">
        <v>56</v>
      </c>
      <c r="U6" s="28">
        <v>56</v>
      </c>
      <c r="V6" s="25" t="s">
        <v>44</v>
      </c>
      <c r="W6" s="25" t="s">
        <v>44</v>
      </c>
      <c r="X6" s="30" t="s">
        <v>45</v>
      </c>
      <c r="Y6" s="24" t="s">
        <v>45</v>
      </c>
      <c r="Z6" s="32"/>
      <c r="AA6" s="32"/>
      <c r="AB6" s="32"/>
      <c r="AD6" s="38" t="s">
        <v>56</v>
      </c>
    </row>
    <row r="7" spans="1:30" x14ac:dyDescent="0.2">
      <c r="A7" s="6" t="s">
        <v>30</v>
      </c>
      <c r="B7" s="7">
        <v>0.27700000000000002</v>
      </c>
      <c r="C7" s="7">
        <v>0.27</v>
      </c>
      <c r="D7" s="14">
        <v>0.626</v>
      </c>
      <c r="E7" s="14">
        <v>0.63100000000000001</v>
      </c>
      <c r="F7" s="8">
        <v>0.42</v>
      </c>
      <c r="G7" s="9">
        <v>0.39400000000000002</v>
      </c>
      <c r="H7" s="10">
        <v>1.425</v>
      </c>
      <c r="I7" s="10">
        <v>1.345</v>
      </c>
      <c r="J7" s="9">
        <v>0.34300000000000003</v>
      </c>
      <c r="K7" s="9">
        <v>0.34</v>
      </c>
      <c r="L7" s="12">
        <v>0</v>
      </c>
      <c r="M7" s="12">
        <v>0</v>
      </c>
      <c r="O7" s="6" t="s">
        <v>30</v>
      </c>
      <c r="P7" s="26" t="s">
        <v>43</v>
      </c>
      <c r="Q7" s="26" t="s">
        <v>43</v>
      </c>
      <c r="R7" s="27">
        <v>39</v>
      </c>
      <c r="S7" s="27">
        <v>39</v>
      </c>
      <c r="T7" s="28">
        <v>39</v>
      </c>
      <c r="U7" s="28">
        <v>39</v>
      </c>
      <c r="V7" s="49" t="s">
        <v>65</v>
      </c>
      <c r="W7" s="49" t="s">
        <v>65</v>
      </c>
      <c r="X7" s="30" t="s">
        <v>46</v>
      </c>
      <c r="Y7" s="24" t="s">
        <v>46</v>
      </c>
      <c r="Z7" s="32"/>
      <c r="AA7" s="32"/>
      <c r="AB7" s="32"/>
    </row>
    <row r="8" spans="1:30" x14ac:dyDescent="0.2">
      <c r="A8" s="6" t="s">
        <v>31</v>
      </c>
      <c r="B8" s="9">
        <v>0.36099999999999999</v>
      </c>
      <c r="C8" s="9">
        <v>0.36099999999999999</v>
      </c>
      <c r="D8" s="17">
        <v>1.073</v>
      </c>
      <c r="E8" s="17">
        <v>1.046</v>
      </c>
      <c r="F8" s="17">
        <v>1.034</v>
      </c>
      <c r="G8" s="18">
        <v>0.97699999999999998</v>
      </c>
      <c r="H8" s="16">
        <v>0.72799999999999998</v>
      </c>
      <c r="I8" s="14">
        <v>0.69599999999999995</v>
      </c>
      <c r="J8" s="18">
        <v>0.94399999999999995</v>
      </c>
      <c r="K8" s="18">
        <v>0.92200000000000004</v>
      </c>
      <c r="L8" s="12">
        <v>0</v>
      </c>
      <c r="M8" s="12">
        <v>0</v>
      </c>
      <c r="O8" s="6" t="s">
        <v>31</v>
      </c>
      <c r="P8" s="26" t="s">
        <v>43</v>
      </c>
      <c r="Q8" s="26" t="s">
        <v>43</v>
      </c>
      <c r="R8" s="27" t="s">
        <v>37</v>
      </c>
      <c r="S8" s="27" t="s">
        <v>37</v>
      </c>
      <c r="T8" s="28" t="s">
        <v>37</v>
      </c>
      <c r="U8" s="28" t="s">
        <v>37</v>
      </c>
      <c r="V8" s="49" t="s">
        <v>66</v>
      </c>
      <c r="W8" s="49" t="s">
        <v>66</v>
      </c>
      <c r="X8" s="30" t="s">
        <v>47</v>
      </c>
      <c r="Y8" s="24" t="s">
        <v>47</v>
      </c>
      <c r="Z8" s="32"/>
      <c r="AA8" s="32"/>
      <c r="AB8" s="32"/>
    </row>
    <row r="9" spans="1:30" x14ac:dyDescent="0.2">
      <c r="A9" s="6" t="s">
        <v>32</v>
      </c>
      <c r="B9" s="11">
        <v>1.321</v>
      </c>
      <c r="C9" s="11">
        <v>1.2470000000000001</v>
      </c>
      <c r="D9" s="17">
        <v>1.0649999999999999</v>
      </c>
      <c r="E9" s="18">
        <v>0.99</v>
      </c>
      <c r="F9" s="14">
        <v>0.67600000000000005</v>
      </c>
      <c r="G9" s="14">
        <v>0.70199999999999996</v>
      </c>
      <c r="H9" s="9">
        <v>0.4</v>
      </c>
      <c r="I9" s="9">
        <v>0.377</v>
      </c>
      <c r="J9" s="16">
        <v>0.74299999999999999</v>
      </c>
      <c r="K9" s="14">
        <v>0.69199999999999995</v>
      </c>
      <c r="L9" s="12">
        <v>0</v>
      </c>
      <c r="M9" s="12">
        <v>0</v>
      </c>
      <c r="O9" s="6" t="s">
        <v>32</v>
      </c>
      <c r="P9" s="26" t="s">
        <v>43</v>
      </c>
      <c r="Q9" s="26" t="s">
        <v>43</v>
      </c>
      <c r="R9" s="27" t="s">
        <v>40</v>
      </c>
      <c r="S9" s="27" t="s">
        <v>40</v>
      </c>
      <c r="T9" s="28" t="s">
        <v>40</v>
      </c>
      <c r="U9" s="28" t="s">
        <v>40</v>
      </c>
      <c r="V9" s="49" t="s">
        <v>67</v>
      </c>
      <c r="W9" s="49" t="s">
        <v>67</v>
      </c>
      <c r="X9" s="30" t="s">
        <v>48</v>
      </c>
      <c r="Y9" s="24" t="s">
        <v>48</v>
      </c>
      <c r="Z9" s="32"/>
      <c r="AA9" s="32"/>
      <c r="AB9" s="32"/>
    </row>
    <row r="11" spans="1:30" x14ac:dyDescent="0.2">
      <c r="C11" s="38" t="s">
        <v>50</v>
      </c>
      <c r="D11" s="38" t="s">
        <v>49</v>
      </c>
      <c r="E11" s="38" t="s">
        <v>51</v>
      </c>
    </row>
    <row r="12" spans="1:30" x14ac:dyDescent="0.2">
      <c r="B12" s="38" t="s">
        <v>34</v>
      </c>
      <c r="C12">
        <v>0</v>
      </c>
      <c r="D12">
        <f t="shared" ref="D12:D19" si="0">AVERAGE(J2:K2)</f>
        <v>1.357</v>
      </c>
      <c r="E12" s="33">
        <f>EXP((-1.1104+D12)/(-0.174))</f>
        <v>0.24238173475172908</v>
      </c>
    </row>
    <row r="13" spans="1:30" x14ac:dyDescent="0.2">
      <c r="B13" s="38" t="s">
        <v>36</v>
      </c>
      <c r="C13">
        <v>0.5</v>
      </c>
      <c r="D13">
        <f t="shared" si="0"/>
        <v>1.2095</v>
      </c>
      <c r="E13" s="33">
        <f t="shared" ref="E13:E19" si="1">EXP((-1.1104+D13)/(-0.174))</f>
        <v>0.56578551017745626</v>
      </c>
    </row>
    <row r="14" spans="1:30" x14ac:dyDescent="0.2">
      <c r="B14" s="38" t="s">
        <v>39</v>
      </c>
      <c r="C14">
        <v>1.5</v>
      </c>
      <c r="D14">
        <f t="shared" si="0"/>
        <v>1.0535000000000001</v>
      </c>
      <c r="E14" s="33">
        <f t="shared" si="1"/>
        <v>1.3868174175187769</v>
      </c>
    </row>
    <row r="15" spans="1:30" x14ac:dyDescent="0.2">
      <c r="B15" s="38" t="s">
        <v>42</v>
      </c>
      <c r="C15">
        <v>5</v>
      </c>
      <c r="D15">
        <f t="shared" si="0"/>
        <v>0.85450000000000004</v>
      </c>
      <c r="E15" s="33">
        <f t="shared" si="1"/>
        <v>4.3522356481124964</v>
      </c>
    </row>
    <row r="16" spans="1:30" x14ac:dyDescent="0.2">
      <c r="B16" s="38" t="s">
        <v>45</v>
      </c>
      <c r="C16">
        <v>20</v>
      </c>
      <c r="D16">
        <f t="shared" si="0"/>
        <v>0.58149999999999991</v>
      </c>
      <c r="E16" s="33">
        <f t="shared" si="1"/>
        <v>20.898035773266201</v>
      </c>
    </row>
    <row r="17" spans="1:8" x14ac:dyDescent="0.2">
      <c r="B17" s="38" t="s">
        <v>46</v>
      </c>
      <c r="C17">
        <v>80</v>
      </c>
      <c r="D17">
        <f t="shared" si="0"/>
        <v>0.34150000000000003</v>
      </c>
      <c r="E17" s="33">
        <f t="shared" si="1"/>
        <v>83.010368131442164</v>
      </c>
    </row>
    <row r="18" spans="1:8" x14ac:dyDescent="0.2">
      <c r="B18" s="38" t="s">
        <v>47</v>
      </c>
      <c r="C18">
        <v>3</v>
      </c>
      <c r="D18">
        <f t="shared" si="0"/>
        <v>0.93300000000000005</v>
      </c>
      <c r="E18" s="33">
        <f>EXP((-1.1104+D18)/(-0.174))</f>
        <v>2.7719200249548179</v>
      </c>
    </row>
    <row r="19" spans="1:8" x14ac:dyDescent="0.2">
      <c r="B19" s="38" t="s">
        <v>48</v>
      </c>
      <c r="C19">
        <v>10</v>
      </c>
      <c r="D19">
        <f t="shared" si="0"/>
        <v>0.71750000000000003</v>
      </c>
      <c r="E19" s="33">
        <f t="shared" si="1"/>
        <v>9.5643818734245993</v>
      </c>
    </row>
    <row r="21" spans="1:8" x14ac:dyDescent="0.2">
      <c r="B21" s="47" t="s">
        <v>63</v>
      </c>
    </row>
    <row r="22" spans="1:8" x14ac:dyDescent="0.2">
      <c r="C22" s="32" t="s">
        <v>49</v>
      </c>
      <c r="D22" s="50" t="s">
        <v>68</v>
      </c>
      <c r="E22" s="47" t="s">
        <v>64</v>
      </c>
      <c r="F22" s="48" t="s">
        <v>69</v>
      </c>
      <c r="G22" s="48" t="s">
        <v>62</v>
      </c>
      <c r="H22" s="48" t="s">
        <v>61</v>
      </c>
    </row>
    <row r="23" spans="1:8" x14ac:dyDescent="0.2">
      <c r="A23" s="38" t="s">
        <v>56</v>
      </c>
      <c r="B23" s="39">
        <v>56</v>
      </c>
      <c r="C23" s="32">
        <f>AVERAGE(B2:C2)</f>
        <v>0.27850000000000003</v>
      </c>
      <c r="D23" s="45">
        <f>EXP((-1.1104+C23)/(-0.174))</f>
        <v>119.22762519342631</v>
      </c>
      <c r="E23" s="46">
        <f>D23*0.2</f>
        <v>23.845525038685263</v>
      </c>
      <c r="F23">
        <v>1163333.3333333333</v>
      </c>
      <c r="G23">
        <f>F23/$F$24</f>
        <v>0.80414746543778792</v>
      </c>
      <c r="H23" s="46">
        <f t="shared" ref="H23:H42" si="2">E23/G23</f>
        <v>29.653174403408038</v>
      </c>
    </row>
    <row r="24" spans="1:8" x14ac:dyDescent="0.2">
      <c r="A24" s="38" t="s">
        <v>56</v>
      </c>
      <c r="B24" s="39">
        <v>39</v>
      </c>
      <c r="C24" s="32">
        <f t="shared" ref="C24:C25" si="3">AVERAGE(B3:C3)</f>
        <v>0.33050000000000002</v>
      </c>
      <c r="D24" s="45">
        <f t="shared" ref="D24:D50" si="4">EXP((-1.1104+C24)/(-0.174))</f>
        <v>88.427579656123626</v>
      </c>
      <c r="E24" s="46">
        <f t="shared" ref="E24:E50" si="5">D24*0.2</f>
        <v>17.685515931224725</v>
      </c>
      <c r="F24">
        <v>1446666.6666666667</v>
      </c>
      <c r="G24">
        <f>F24/$F$24</f>
        <v>1</v>
      </c>
      <c r="H24" s="46">
        <f t="shared" si="2"/>
        <v>17.685515931224725</v>
      </c>
    </row>
    <row r="25" spans="1:8" x14ac:dyDescent="0.2">
      <c r="A25" s="38" t="s">
        <v>56</v>
      </c>
      <c r="B25" s="39" t="s">
        <v>37</v>
      </c>
      <c r="C25" s="32">
        <f t="shared" si="3"/>
        <v>0.76800000000000002</v>
      </c>
      <c r="D25" s="45">
        <f t="shared" si="4"/>
        <v>7.1550334779341531</v>
      </c>
      <c r="E25" s="46">
        <f t="shared" si="5"/>
        <v>1.4310066955868308</v>
      </c>
      <c r="F25">
        <v>1036666.6666666666</v>
      </c>
      <c r="G25">
        <f t="shared" ref="G25:G50" si="6">F25/$F$24</f>
        <v>0.71658986175115202</v>
      </c>
      <c r="H25" s="46">
        <f t="shared" si="2"/>
        <v>1.9969675430375711</v>
      </c>
    </row>
    <row r="26" spans="1:8" x14ac:dyDescent="0.2">
      <c r="A26" s="38" t="s">
        <v>56</v>
      </c>
      <c r="B26" s="39" t="s">
        <v>40</v>
      </c>
      <c r="C26" s="51">
        <f>AVERAGE(B5:C5)</f>
        <v>1.1890000000000001</v>
      </c>
      <c r="D26" s="52">
        <f t="shared" si="4"/>
        <v>0.63652973991840722</v>
      </c>
      <c r="E26" s="53">
        <f t="shared" si="5"/>
        <v>0.12730594798368144</v>
      </c>
      <c r="F26" s="54">
        <v>428333.33333333331</v>
      </c>
      <c r="G26" s="54">
        <f t="shared" si="6"/>
        <v>0.29608294930875573</v>
      </c>
      <c r="H26" s="53">
        <f t="shared" si="2"/>
        <v>0.42996717062192802</v>
      </c>
    </row>
    <row r="27" spans="1:8" x14ac:dyDescent="0.2">
      <c r="A27" s="36" t="s">
        <v>54</v>
      </c>
      <c r="B27" s="40">
        <v>56</v>
      </c>
      <c r="C27" s="32">
        <f>AVERAGE(D2:E2)</f>
        <v>0.45300000000000001</v>
      </c>
      <c r="D27" s="45">
        <f t="shared" si="4"/>
        <v>43.735534561669866</v>
      </c>
      <c r="E27" s="46">
        <f t="shared" si="5"/>
        <v>8.7471069123339742</v>
      </c>
      <c r="F27">
        <v>1230000</v>
      </c>
      <c r="G27">
        <f t="shared" si="6"/>
        <v>0.85023041474654371</v>
      </c>
      <c r="H27" s="46">
        <f t="shared" si="2"/>
        <v>10.287925203124512</v>
      </c>
    </row>
    <row r="28" spans="1:8" x14ac:dyDescent="0.2">
      <c r="A28" s="36" t="s">
        <v>54</v>
      </c>
      <c r="B28" s="40">
        <v>39</v>
      </c>
      <c r="C28" s="32">
        <f t="shared" ref="C28:C29" si="7">AVERAGE(D3:E3)</f>
        <v>0.48050000000000004</v>
      </c>
      <c r="D28" s="45">
        <f t="shared" si="4"/>
        <v>37.34185974317338</v>
      </c>
      <c r="E28" s="46">
        <f t="shared" si="5"/>
        <v>7.468371948634676</v>
      </c>
      <c r="F28">
        <v>1260000</v>
      </c>
      <c r="G28">
        <f t="shared" si="6"/>
        <v>0.87096774193548387</v>
      </c>
      <c r="H28" s="46">
        <f t="shared" si="2"/>
        <v>8.5747974225064798</v>
      </c>
    </row>
    <row r="29" spans="1:8" x14ac:dyDescent="0.2">
      <c r="A29" s="36" t="s">
        <v>54</v>
      </c>
      <c r="B29" s="40" t="s">
        <v>37</v>
      </c>
      <c r="C29" s="32">
        <f t="shared" si="7"/>
        <v>0.98649999999999993</v>
      </c>
      <c r="D29" s="45">
        <f t="shared" si="4"/>
        <v>2.0382038727972538</v>
      </c>
      <c r="E29" s="46">
        <f t="shared" si="5"/>
        <v>0.4076407745594508</v>
      </c>
      <c r="F29">
        <v>985000</v>
      </c>
      <c r="G29">
        <f t="shared" si="6"/>
        <v>0.68087557603686633</v>
      </c>
      <c r="H29" s="46">
        <f t="shared" si="2"/>
        <v>0.59870083302470944</v>
      </c>
    </row>
    <row r="30" spans="1:8" x14ac:dyDescent="0.2">
      <c r="A30" s="36" t="s">
        <v>54</v>
      </c>
      <c r="B30" s="40" t="s">
        <v>40</v>
      </c>
      <c r="C30" s="32">
        <f>AVERAGE(D5:E5)</f>
        <v>1.0939999999999999</v>
      </c>
      <c r="D30" s="45">
        <f t="shared" si="4"/>
        <v>1.0988375777612169</v>
      </c>
      <c r="E30" s="46">
        <f t="shared" si="5"/>
        <v>0.21976751555224339</v>
      </c>
      <c r="F30">
        <v>717333.33333333337</v>
      </c>
      <c r="G30">
        <f t="shared" si="6"/>
        <v>0.49585253456221196</v>
      </c>
      <c r="H30" s="46">
        <f t="shared" si="2"/>
        <v>0.44321143935721952</v>
      </c>
    </row>
    <row r="31" spans="1:8" x14ac:dyDescent="0.2">
      <c r="A31" s="34" t="s">
        <v>52</v>
      </c>
      <c r="B31" s="41">
        <v>56</v>
      </c>
      <c r="C31" s="32">
        <f>AVERAGE(F2:G2)</f>
        <v>0.33750000000000002</v>
      </c>
      <c r="D31" s="45">
        <f t="shared" si="4"/>
        <v>84.940755808263816</v>
      </c>
      <c r="E31" s="46">
        <f t="shared" si="5"/>
        <v>16.988151161652763</v>
      </c>
      <c r="F31">
        <v>1310000</v>
      </c>
      <c r="G31">
        <f t="shared" si="6"/>
        <v>0.9055299539170506</v>
      </c>
      <c r="H31" s="46">
        <f t="shared" si="2"/>
        <v>18.760451918975317</v>
      </c>
    </row>
    <row r="32" spans="1:8" x14ac:dyDescent="0.2">
      <c r="A32" s="34" t="s">
        <v>52</v>
      </c>
      <c r="B32" s="41">
        <v>39</v>
      </c>
      <c r="C32" s="32">
        <f t="shared" ref="C32:C33" si="8">AVERAGE(F3:G3)</f>
        <v>0.36149999999999999</v>
      </c>
      <c r="D32" s="45">
        <f t="shared" si="4"/>
        <v>73.996884317909689</v>
      </c>
      <c r="E32" s="46">
        <f t="shared" si="5"/>
        <v>14.799376863581939</v>
      </c>
      <c r="F32">
        <v>1396666.6666666667</v>
      </c>
      <c r="G32">
        <f t="shared" si="6"/>
        <v>0.96543778801843316</v>
      </c>
      <c r="H32" s="46">
        <f t="shared" si="2"/>
        <v>15.329187491156471</v>
      </c>
    </row>
    <row r="33" spans="1:10" x14ac:dyDescent="0.2">
      <c r="A33" s="34" t="s">
        <v>52</v>
      </c>
      <c r="B33" s="41" t="s">
        <v>37</v>
      </c>
      <c r="C33" s="32">
        <f t="shared" si="8"/>
        <v>0.86899999999999999</v>
      </c>
      <c r="D33" s="45">
        <f t="shared" si="4"/>
        <v>4.0042500991965362</v>
      </c>
      <c r="E33" s="46">
        <f t="shared" si="5"/>
        <v>0.80085001983930726</v>
      </c>
      <c r="F33">
        <v>749000</v>
      </c>
      <c r="G33">
        <f t="shared" si="6"/>
        <v>0.51774193548387093</v>
      </c>
      <c r="H33" s="46">
        <f t="shared" si="2"/>
        <v>1.5468131224310608</v>
      </c>
    </row>
    <row r="34" spans="1:10" x14ac:dyDescent="0.2">
      <c r="A34" s="34" t="s">
        <v>52</v>
      </c>
      <c r="B34" s="41" t="s">
        <v>40</v>
      </c>
      <c r="C34" s="32">
        <f>AVERAGE(F5:G5)</f>
        <v>0.52049999999999996</v>
      </c>
      <c r="D34" s="45">
        <f t="shared" si="4"/>
        <v>29.672772813451918</v>
      </c>
      <c r="E34" s="46">
        <f t="shared" si="5"/>
        <v>5.9345545626903835</v>
      </c>
      <c r="F34">
        <v>1166666.6666666667</v>
      </c>
      <c r="G34">
        <f t="shared" si="6"/>
        <v>0.80645161290322587</v>
      </c>
      <c r="H34" s="46">
        <f t="shared" si="2"/>
        <v>7.3588476577360753</v>
      </c>
    </row>
    <row r="35" spans="1:10" x14ac:dyDescent="0.2">
      <c r="A35" s="37" t="s">
        <v>55</v>
      </c>
      <c r="B35" s="42">
        <v>56</v>
      </c>
      <c r="C35" s="32">
        <f>AVERAGE(D6:E6)</f>
        <v>0.83949999999999991</v>
      </c>
      <c r="D35" s="45">
        <f t="shared" si="4"/>
        <v>4.7440753828951383</v>
      </c>
      <c r="E35" s="46">
        <f t="shared" si="5"/>
        <v>0.94881507657902775</v>
      </c>
      <c r="F35">
        <v>1203333.3333333333</v>
      </c>
      <c r="G35">
        <f t="shared" si="6"/>
        <v>0.83179723502304137</v>
      </c>
      <c r="H35" s="46">
        <f t="shared" si="2"/>
        <v>1.1406807291836512</v>
      </c>
      <c r="I35" s="54"/>
      <c r="J35" s="54"/>
    </row>
    <row r="36" spans="1:10" x14ac:dyDescent="0.2">
      <c r="A36" s="37" t="s">
        <v>55</v>
      </c>
      <c r="B36" s="42">
        <v>39</v>
      </c>
      <c r="C36" s="32">
        <f t="shared" ref="C36:C37" si="9">AVERAGE(D7:E7)</f>
        <v>0.62850000000000006</v>
      </c>
      <c r="D36" s="45">
        <f t="shared" si="4"/>
        <v>15.95129839327887</v>
      </c>
      <c r="E36" s="46">
        <f t="shared" si="5"/>
        <v>3.1902596786557744</v>
      </c>
      <c r="F36">
        <v>1238333.3333333333</v>
      </c>
      <c r="G36">
        <f t="shared" si="6"/>
        <v>0.85599078341013812</v>
      </c>
      <c r="H36" s="46">
        <f t="shared" si="2"/>
        <v>3.7269790054821166</v>
      </c>
      <c r="I36" s="54"/>
      <c r="J36" s="54"/>
    </row>
    <row r="37" spans="1:10" x14ac:dyDescent="0.2">
      <c r="A37" s="37" t="s">
        <v>55</v>
      </c>
      <c r="B37" s="42" t="s">
        <v>37</v>
      </c>
      <c r="C37" s="32">
        <f t="shared" si="9"/>
        <v>1.0594999999999999</v>
      </c>
      <c r="D37" s="45">
        <f t="shared" si="4"/>
        <v>1.3398112363336163</v>
      </c>
      <c r="E37" s="46">
        <f t="shared" si="5"/>
        <v>0.2679622472667233</v>
      </c>
      <c r="F37">
        <v>1001000</v>
      </c>
      <c r="G37">
        <f t="shared" si="6"/>
        <v>0.6919354838709677</v>
      </c>
      <c r="H37" s="46">
        <f t="shared" si="2"/>
        <v>0.38726478625960015</v>
      </c>
      <c r="I37" s="54"/>
      <c r="J37" s="54"/>
    </row>
    <row r="38" spans="1:10" x14ac:dyDescent="0.2">
      <c r="A38" s="37" t="s">
        <v>55</v>
      </c>
      <c r="B38" s="42" t="s">
        <v>40</v>
      </c>
      <c r="C38" s="32">
        <f>AVERAGE(D9:E9)</f>
        <v>1.0274999999999999</v>
      </c>
      <c r="D38" s="45">
        <f t="shared" si="4"/>
        <v>1.6103262232523738</v>
      </c>
      <c r="E38" s="46">
        <f t="shared" si="5"/>
        <v>0.32206524465047481</v>
      </c>
      <c r="F38">
        <v>974333.33333333337</v>
      </c>
      <c r="G38">
        <f t="shared" si="6"/>
        <v>0.67350230414746548</v>
      </c>
      <c r="H38" s="46">
        <f t="shared" si="2"/>
        <v>0.4781947183657409</v>
      </c>
      <c r="I38" s="54"/>
      <c r="J38" s="54"/>
    </row>
    <row r="39" spans="1:10" x14ac:dyDescent="0.2">
      <c r="A39" s="35" t="s">
        <v>53</v>
      </c>
      <c r="B39" s="43">
        <v>56</v>
      </c>
      <c r="C39" s="32">
        <f>AVERAGE(F6:G6)</f>
        <v>0.316</v>
      </c>
      <c r="D39" s="45">
        <f t="shared" si="4"/>
        <v>96.112294417601873</v>
      </c>
      <c r="E39" s="46">
        <f t="shared" si="5"/>
        <v>19.222458883520375</v>
      </c>
      <c r="F39">
        <v>1170000</v>
      </c>
      <c r="G39">
        <f t="shared" si="6"/>
        <v>0.80875576036866359</v>
      </c>
      <c r="H39" s="46">
        <f t="shared" si="2"/>
        <v>23.767940613811518</v>
      </c>
    </row>
    <row r="40" spans="1:10" x14ac:dyDescent="0.2">
      <c r="A40" s="35" t="s">
        <v>53</v>
      </c>
      <c r="B40" s="43">
        <v>39</v>
      </c>
      <c r="C40" s="32">
        <f t="shared" ref="C40:C42" si="10">AVERAGE(F7:G7)</f>
        <v>0.40700000000000003</v>
      </c>
      <c r="D40" s="45">
        <f t="shared" si="4"/>
        <v>56.970223444747162</v>
      </c>
      <c r="E40" s="46">
        <f t="shared" si="5"/>
        <v>11.394044688949434</v>
      </c>
      <c r="F40">
        <v>1296666.6666666667</v>
      </c>
      <c r="G40">
        <f t="shared" si="6"/>
        <v>0.8963133640552996</v>
      </c>
      <c r="H40" s="46">
        <f t="shared" si="2"/>
        <v>12.712121838056694</v>
      </c>
    </row>
    <row r="41" spans="1:10" x14ac:dyDescent="0.2">
      <c r="A41" s="35" t="s">
        <v>53</v>
      </c>
      <c r="B41" s="43" t="s">
        <v>37</v>
      </c>
      <c r="C41" s="32">
        <f t="shared" si="10"/>
        <v>1.0055000000000001</v>
      </c>
      <c r="D41" s="45">
        <f t="shared" si="4"/>
        <v>1.827362304116444</v>
      </c>
      <c r="E41" s="46">
        <f t="shared" si="5"/>
        <v>0.36547246082328882</v>
      </c>
      <c r="F41">
        <v>740333.33333333337</v>
      </c>
      <c r="G41">
        <f t="shared" si="6"/>
        <v>0.51175115207373267</v>
      </c>
      <c r="H41" s="46">
        <f t="shared" si="2"/>
        <v>0.71416050426522903</v>
      </c>
    </row>
    <row r="42" spans="1:10" x14ac:dyDescent="0.2">
      <c r="A42" s="35" t="s">
        <v>53</v>
      </c>
      <c r="B42" s="43" t="s">
        <v>40</v>
      </c>
      <c r="C42" s="32">
        <f t="shared" si="10"/>
        <v>0.68900000000000006</v>
      </c>
      <c r="D42" s="45">
        <f t="shared" si="4"/>
        <v>11.266560384632983</v>
      </c>
      <c r="E42" s="46">
        <f t="shared" si="5"/>
        <v>2.2533120769265969</v>
      </c>
      <c r="F42">
        <v>1073333.3333333333</v>
      </c>
      <c r="G42">
        <f t="shared" si="6"/>
        <v>0.74193548387096764</v>
      </c>
      <c r="H42" s="46">
        <f t="shared" si="2"/>
        <v>3.0370727993358484</v>
      </c>
    </row>
    <row r="43" spans="1:10" x14ac:dyDescent="0.2">
      <c r="B43" s="44" t="s">
        <v>35</v>
      </c>
      <c r="C43" s="32">
        <f>AVERAGE(H3:I3)</f>
        <v>0.68199999999999994</v>
      </c>
      <c r="D43" s="45">
        <f t="shared" si="4"/>
        <v>11.729053460644321</v>
      </c>
      <c r="E43" s="46">
        <f t="shared" si="5"/>
        <v>2.3458106921288642</v>
      </c>
      <c r="F43">
        <v>458333.33333333331</v>
      </c>
      <c r="G43">
        <f t="shared" si="6"/>
        <v>0.31682027649769584</v>
      </c>
      <c r="H43" s="46">
        <f t="shared" ref="H43:H50" si="11">E43/G43</f>
        <v>7.4042315664285603</v>
      </c>
    </row>
    <row r="44" spans="1:10" x14ac:dyDescent="0.2">
      <c r="B44" s="44" t="s">
        <v>38</v>
      </c>
      <c r="C44" s="32">
        <f t="shared" ref="C44:C46" si="12">AVERAGE(H4:I4)</f>
        <v>0.56799999999999995</v>
      </c>
      <c r="D44" s="45">
        <f t="shared" si="4"/>
        <v>22.583992961904311</v>
      </c>
      <c r="E44" s="46">
        <f t="shared" si="5"/>
        <v>4.5167985923808622</v>
      </c>
      <c r="F44">
        <v>1216666.6666666667</v>
      </c>
      <c r="G44">
        <f t="shared" si="6"/>
        <v>0.84101382488479259</v>
      </c>
      <c r="H44" s="46">
        <f t="shared" si="11"/>
        <v>5.3706591482008061</v>
      </c>
    </row>
    <row r="45" spans="1:10" x14ac:dyDescent="0.2">
      <c r="B45" s="44" t="s">
        <v>41</v>
      </c>
      <c r="C45" s="32">
        <f t="shared" si="12"/>
        <v>1.2210000000000001</v>
      </c>
      <c r="D45" s="45">
        <f t="shared" si="4"/>
        <v>0.52960057750331935</v>
      </c>
      <c r="E45" s="46">
        <f t="shared" si="5"/>
        <v>0.10592011550066388</v>
      </c>
      <c r="F45">
        <v>1096666.6666666667</v>
      </c>
      <c r="G45">
        <f t="shared" si="6"/>
        <v>0.75806451612903225</v>
      </c>
      <c r="H45" s="46">
        <f t="shared" si="11"/>
        <v>0.13972440768172681</v>
      </c>
    </row>
    <row r="46" spans="1:10" x14ac:dyDescent="0.2">
      <c r="B46" s="44" t="s">
        <v>44</v>
      </c>
      <c r="C46" s="32">
        <f t="shared" si="12"/>
        <v>1.3674999999999999</v>
      </c>
      <c r="D46" s="45">
        <f t="shared" si="4"/>
        <v>0.22818782235380178</v>
      </c>
      <c r="E46" s="46">
        <f t="shared" si="5"/>
        <v>4.563756447076036E-2</v>
      </c>
      <c r="F46">
        <v>893666.66666666663</v>
      </c>
      <c r="G46">
        <f t="shared" si="6"/>
        <v>0.61774193548387091</v>
      </c>
      <c r="H46" s="46">
        <f t="shared" si="11"/>
        <v>7.3878041702014161E-2</v>
      </c>
    </row>
    <row r="47" spans="1:10" x14ac:dyDescent="0.2">
      <c r="B47" s="44" t="s">
        <v>57</v>
      </c>
      <c r="C47" s="32">
        <f>AVERAGE(B6:C6)</f>
        <v>0.51600000000000001</v>
      </c>
      <c r="D47" s="45">
        <f t="shared" si="4"/>
        <v>30.450181478493466</v>
      </c>
      <c r="E47" s="46">
        <f t="shared" si="5"/>
        <v>6.0900362956986935</v>
      </c>
      <c r="F47">
        <v>1230000</v>
      </c>
      <c r="G47">
        <f t="shared" si="6"/>
        <v>0.85023041474654371</v>
      </c>
      <c r="H47" s="46">
        <f t="shared" si="11"/>
        <v>7.1628069168922313</v>
      </c>
    </row>
    <row r="48" spans="1:10" x14ac:dyDescent="0.2">
      <c r="B48" s="44" t="s">
        <v>58</v>
      </c>
      <c r="C48" s="32">
        <f t="shared" ref="C48:C50" si="13">AVERAGE(B7:C7)</f>
        <v>0.27350000000000002</v>
      </c>
      <c r="D48" s="45">
        <f t="shared" si="4"/>
        <v>122.70340659507767</v>
      </c>
      <c r="E48" s="46">
        <f t="shared" si="5"/>
        <v>24.540681319015533</v>
      </c>
      <c r="F48">
        <v>1243333.3333333333</v>
      </c>
      <c r="G48">
        <f t="shared" si="6"/>
        <v>0.85944700460829482</v>
      </c>
      <c r="H48" s="46">
        <f t="shared" si="11"/>
        <v>28.554036708988587</v>
      </c>
    </row>
    <row r="49" spans="2:8" x14ac:dyDescent="0.2">
      <c r="B49" s="44" t="s">
        <v>59</v>
      </c>
      <c r="C49" s="32">
        <f t="shared" si="13"/>
        <v>0.36099999999999999</v>
      </c>
      <c r="D49" s="45">
        <f t="shared" si="4"/>
        <v>74.209824845467665</v>
      </c>
      <c r="E49" s="46">
        <f t="shared" si="5"/>
        <v>14.841964969093533</v>
      </c>
      <c r="F49">
        <v>1316666.6666666667</v>
      </c>
      <c r="G49">
        <f t="shared" si="6"/>
        <v>0.91013824884792627</v>
      </c>
      <c r="H49" s="46">
        <f t="shared" si="11"/>
        <v>16.307374168573656</v>
      </c>
    </row>
    <row r="50" spans="2:8" x14ac:dyDescent="0.2">
      <c r="B50" s="44" t="s">
        <v>60</v>
      </c>
      <c r="C50" s="32">
        <f t="shared" si="13"/>
        <v>1.284</v>
      </c>
      <c r="D50" s="45">
        <f t="shared" si="4"/>
        <v>0.36872611385032295</v>
      </c>
      <c r="E50" s="46">
        <f t="shared" si="5"/>
        <v>7.3745222770064595E-2</v>
      </c>
      <c r="F50">
        <v>1373333.3333333333</v>
      </c>
      <c r="G50">
        <f t="shared" si="6"/>
        <v>0.94930875576036855</v>
      </c>
      <c r="H50" s="46">
        <f t="shared" si="11"/>
        <v>7.7683074471378732E-2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Plate 1 - Sheet1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BioTek</dc:creator>
  <cp:lastModifiedBy>Isabel ROSETY</cp:lastModifiedBy>
  <dcterms:created xsi:type="dcterms:W3CDTF">2011-01-18T20:51:17Z</dcterms:created>
  <dcterms:modified xsi:type="dcterms:W3CDTF">2022-03-01T14:13:21Z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MacroName">
    <vt:lpwstr>None</vt:lpwstr>
  </property>
  <property fmtid="{D5CDD505-2E9C-101B-9397-08002B2CF9AE}" pid="3" name="LastEdited">
    <vt:lpwstr>16.0</vt:lpwstr>
  </property>
</Properties>
</file>