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BA\DA ELISA\"/>
    </mc:Choice>
  </mc:AlternateContent>
  <xr:revisionPtr revIDLastSave="0" documentId="13_ncr:1_{84AF7F59-955A-4860-AF04-41A851067019}" xr6:coauthVersionLast="36" xr6:coauthVersionMax="36" xr10:uidLastSave="{00000000-0000-0000-0000-000000000000}"/>
  <bookViews>
    <workbookView xWindow="1905" yWindow="1905" windowWidth="9465" windowHeight="10320" activeTab="1" xr2:uid="{00000000-000D-0000-FFFF-FFFF00000000}"/>
  </bookViews>
  <sheets>
    <sheet name="Plate 1 - Sheet1" sheetId="1" r:id="rId1"/>
    <sheet name="Sheet1" sheetId="2" r:id="rId2"/>
  </sheets>
  <definedNames>
    <definedName name="MethodPointer1">561033600</definedName>
    <definedName name="MethodPointer2">398</definedName>
  </definedNames>
  <calcPr calcId="191029"/>
</workbook>
</file>

<file path=xl/calcChain.xml><?xml version="1.0" encoding="utf-8"?>
<calcChain xmlns="http://schemas.openxmlformats.org/spreadsheetml/2006/main">
  <c r="D20" i="2" l="1"/>
  <c r="D21" i="2"/>
  <c r="D22" i="2"/>
  <c r="D23" i="2"/>
  <c r="D19" i="2"/>
  <c r="G23" i="2"/>
  <c r="H23" i="2" s="1"/>
  <c r="G19" i="2"/>
  <c r="H19" i="2" s="1"/>
  <c r="G20" i="2"/>
  <c r="H20" i="2" s="1"/>
  <c r="G21" i="2"/>
  <c r="H21" i="2" s="1"/>
  <c r="G22" i="2"/>
  <c r="H22" i="2" s="1"/>
  <c r="C20" i="2" l="1"/>
  <c r="C21" i="2"/>
  <c r="C22" i="2"/>
  <c r="C23" i="2"/>
  <c r="C19" i="2"/>
  <c r="B20" i="2"/>
  <c r="B21" i="2"/>
  <c r="B22" i="2"/>
  <c r="B23" i="2"/>
  <c r="B19" i="2"/>
  <c r="D14" i="2"/>
  <c r="D15" i="2"/>
  <c r="D13" i="2"/>
  <c r="C14" i="2"/>
  <c r="C15" i="2"/>
  <c r="C13" i="2"/>
</calcChain>
</file>

<file path=xl/sharedStrings.xml><?xml version="1.0" encoding="utf-8"?>
<sst xmlns="http://schemas.openxmlformats.org/spreadsheetml/2006/main" count="85" uniqueCount="52">
  <si>
    <t>Software Version</t>
  </si>
  <si>
    <t>3.11.19</t>
  </si>
  <si>
    <t>Experiment File Path:</t>
  </si>
  <si>
    <t>C:\Cytation\IR_DA_ELISA_20210713.xpt</t>
  </si>
  <si>
    <t>Protocol File Path:</t>
  </si>
  <si>
    <t>C:\Cytation\Protocols\ELISA dOHG_IR.prt</t>
  </si>
  <si>
    <t>Plate Number</t>
  </si>
  <si>
    <t>Plate 1</t>
  </si>
  <si>
    <t>Date</t>
  </si>
  <si>
    <t>Time</t>
  </si>
  <si>
    <t>Reader Type:</t>
  </si>
  <si>
    <t>Cytation5</t>
  </si>
  <si>
    <t>Reader Serial Number:</t>
  </si>
  <si>
    <t>Reading Type</t>
  </si>
  <si>
    <t>Reader</t>
  </si>
  <si>
    <t>Procedure Details</t>
  </si>
  <si>
    <t>Plate Type</t>
  </si>
  <si>
    <t>Nunclon 96 flat bottom</t>
  </si>
  <si>
    <t>Eject plate on completion</t>
  </si>
  <si>
    <t>Read</t>
  </si>
  <si>
    <t>Absorbance Endpoint</t>
  </si>
  <si>
    <t>A1..H2</t>
  </si>
  <si>
    <t>Wavelengths:  450</t>
  </si>
  <si>
    <t>Read Speed: Normal,  Delay: 100 msec,  Measurements/Data Point: 8</t>
  </si>
  <si>
    <t>Results</t>
  </si>
  <si>
    <t>Actual Temperature:</t>
  </si>
  <si>
    <t>A</t>
  </si>
  <si>
    <t>B</t>
  </si>
  <si>
    <t>C</t>
  </si>
  <si>
    <t>D</t>
  </si>
  <si>
    <t>E</t>
  </si>
  <si>
    <t>F</t>
  </si>
  <si>
    <t>G</t>
  </si>
  <si>
    <t>H</t>
  </si>
  <si>
    <t>St B</t>
  </si>
  <si>
    <t>St D</t>
  </si>
  <si>
    <t>St F</t>
  </si>
  <si>
    <t>Exp 27</t>
  </si>
  <si>
    <t>Exp 28</t>
  </si>
  <si>
    <t>Exp 29</t>
  </si>
  <si>
    <t>Exp 30</t>
  </si>
  <si>
    <t>Exp 33</t>
  </si>
  <si>
    <t>Conc ng/mL</t>
  </si>
  <si>
    <t>DO</t>
  </si>
  <si>
    <t>Calculated Conc</t>
  </si>
  <si>
    <t>ng/mL</t>
  </si>
  <si>
    <t>Size Factor</t>
  </si>
  <si>
    <t>DA ng/mL</t>
  </si>
  <si>
    <t>Area</t>
  </si>
  <si>
    <t>Corr.Factor</t>
  </si>
  <si>
    <t>volume Used for standards was 10uL and volume used for samples was 50uL, so correction factor is 0.2</t>
  </si>
  <si>
    <t>Normalized to WT39 Exp39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</si>
</sst>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14" fontId="0" fillId="0" borderId="0" xfId="0" applyNumberFormat="1"/>
    <xf numFmtId="21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" fillId="0" borderId="2" xfId="1" applyBorder="1"/>
    <xf numFmtId="0" fontId="1" fillId="11" borderId="2" xfId="1" applyFill="1" applyBorder="1"/>
    <xf numFmtId="0" fontId="1" fillId="12" borderId="2" xfId="1" applyFill="1" applyBorder="1"/>
    <xf numFmtId="0" fontId="1" fillId="13" borderId="2" xfId="1" applyFill="1" applyBorder="1"/>
    <xf numFmtId="0" fontId="1" fillId="14" borderId="2" xfId="1" applyFill="1" applyBorder="1"/>
    <xf numFmtId="0" fontId="1" fillId="15" borderId="2" xfId="1" applyFill="1" applyBorder="1"/>
    <xf numFmtId="0" fontId="0" fillId="15" borderId="2" xfId="0" applyFill="1" applyBorder="1"/>
    <xf numFmtId="164" fontId="0" fillId="0" borderId="0" xfId="0" applyNumberFormat="1"/>
    <xf numFmtId="0" fontId="0" fillId="0" borderId="0" xfId="0" applyFill="1" applyBorder="1"/>
    <xf numFmtId="0" fontId="0" fillId="0" borderId="2" xfId="0" applyBorder="1"/>
    <xf numFmtId="0" fontId="6" fillId="0" borderId="2" xfId="0" applyFont="1" applyBorder="1"/>
    <xf numFmtId="0" fontId="6" fillId="0" borderId="0" xfId="0" applyFont="1"/>
    <xf numFmtId="0" fontId="6" fillId="0" borderId="2" xfId="0" applyFont="1" applyFill="1" applyBorder="1"/>
    <xf numFmtId="164" fontId="0" fillId="0" borderId="2" xfId="0" applyNumberFormat="1" applyBorder="1"/>
    <xf numFmtId="2" fontId="0" fillId="0" borderId="2" xfId="0" applyNumberFormat="1" applyBorder="1"/>
    <xf numFmtId="0" fontId="0" fillId="0" borderId="2" xfId="0" applyNumberFormat="1" applyBorder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Sheet1!$B$13:$B$15</c:f>
              <c:numCache>
                <c:formatCode>General</c:formatCode>
                <c:ptCount val="3"/>
                <c:pt idx="0">
                  <c:v>0.5</c:v>
                </c:pt>
                <c:pt idx="1">
                  <c:v>5</c:v>
                </c:pt>
                <c:pt idx="2">
                  <c:v>80</c:v>
                </c:pt>
              </c:numCache>
            </c:numRef>
          </c:xVal>
          <c:yVal>
            <c:numRef>
              <c:f>Sheet1!$C$13:$C$15</c:f>
              <c:numCache>
                <c:formatCode>General</c:formatCode>
                <c:ptCount val="3"/>
                <c:pt idx="0">
                  <c:v>1.181</c:v>
                </c:pt>
                <c:pt idx="1">
                  <c:v>0.79499999999999993</c:v>
                </c:pt>
                <c:pt idx="2">
                  <c:v>0.28499999999999998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01-4895-817A-CF5295991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435504"/>
        <c:axId val="416139232"/>
      </c:scatterChart>
      <c:valAx>
        <c:axId val="42243550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139232"/>
        <c:crosses val="autoZero"/>
        <c:crossBetween val="midCat"/>
      </c:valAx>
      <c:valAx>
        <c:axId val="41613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5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12</xdr:row>
      <xdr:rowOff>123825</xdr:rowOff>
    </xdr:from>
    <xdr:to>
      <xdr:col>18</xdr:col>
      <xdr:colOff>228600</xdr:colOff>
      <xdr:row>29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A614CF-27D3-4300-9F0C-4C1656B4D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2"/>
  <sheetViews>
    <sheetView workbookViewId="0">
      <selection activeCell="B24" sqref="B24:N32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  <c r="B4" t="s">
        <v>3</v>
      </c>
    </row>
    <row r="5" spans="1:2" x14ac:dyDescent="0.2">
      <c r="A5" t="s">
        <v>4</v>
      </c>
      <c r="B5" t="s">
        <v>5</v>
      </c>
    </row>
    <row r="6" spans="1:2" x14ac:dyDescent="0.2">
      <c r="A6" t="s">
        <v>6</v>
      </c>
      <c r="B6" t="s">
        <v>7</v>
      </c>
    </row>
    <row r="7" spans="1:2" x14ac:dyDescent="0.2">
      <c r="A7" t="s">
        <v>8</v>
      </c>
      <c r="B7" s="1">
        <v>44390</v>
      </c>
    </row>
    <row r="8" spans="1:2" x14ac:dyDescent="0.2">
      <c r="A8" t="s">
        <v>9</v>
      </c>
      <c r="B8" s="2">
        <v>0.45630787037037041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>
        <v>1509096</v>
      </c>
    </row>
    <row r="11" spans="1:2" x14ac:dyDescent="0.2">
      <c r="A11" t="s">
        <v>13</v>
      </c>
      <c r="B11" t="s">
        <v>14</v>
      </c>
    </row>
    <row r="13" spans="1:2" x14ac:dyDescent="0.2">
      <c r="A13" s="3" t="s">
        <v>15</v>
      </c>
      <c r="B13" s="4"/>
    </row>
    <row r="14" spans="1:2" x14ac:dyDescent="0.2">
      <c r="A14" t="s">
        <v>16</v>
      </c>
      <c r="B14" t="s">
        <v>17</v>
      </c>
    </row>
    <row r="15" spans="1:2" x14ac:dyDescent="0.2">
      <c r="A15" t="s">
        <v>18</v>
      </c>
    </row>
    <row r="16" spans="1:2" x14ac:dyDescent="0.2">
      <c r="A16" t="s">
        <v>19</v>
      </c>
      <c r="B16" t="s">
        <v>20</v>
      </c>
    </row>
    <row r="17" spans="1:15" x14ac:dyDescent="0.2">
      <c r="B17" t="s">
        <v>21</v>
      </c>
    </row>
    <row r="18" spans="1:15" x14ac:dyDescent="0.2">
      <c r="B18" t="s">
        <v>22</v>
      </c>
    </row>
    <row r="19" spans="1:15" x14ac:dyDescent="0.2">
      <c r="B19" t="s">
        <v>23</v>
      </c>
    </row>
    <row r="21" spans="1:15" x14ac:dyDescent="0.2">
      <c r="A21" s="3" t="s">
        <v>24</v>
      </c>
      <c r="B21" s="4"/>
    </row>
    <row r="22" spans="1:15" x14ac:dyDescent="0.2">
      <c r="A22" t="s">
        <v>25</v>
      </c>
      <c r="B22">
        <v>26</v>
      </c>
    </row>
    <row r="24" spans="1:15" x14ac:dyDescent="0.2">
      <c r="B24" s="5"/>
      <c r="C24" s="6">
        <v>1</v>
      </c>
      <c r="D24" s="6">
        <v>2</v>
      </c>
      <c r="E24" s="6">
        <v>3</v>
      </c>
      <c r="F24" s="6">
        <v>4</v>
      </c>
      <c r="G24" s="6">
        <v>5</v>
      </c>
      <c r="H24" s="6">
        <v>6</v>
      </c>
      <c r="I24" s="6">
        <v>7</v>
      </c>
      <c r="J24" s="6">
        <v>8</v>
      </c>
      <c r="K24" s="6">
        <v>9</v>
      </c>
      <c r="L24" s="6">
        <v>10</v>
      </c>
      <c r="M24" s="6">
        <v>11</v>
      </c>
      <c r="N24" s="6">
        <v>12</v>
      </c>
    </row>
    <row r="25" spans="1:15" x14ac:dyDescent="0.2">
      <c r="B25" s="6" t="s">
        <v>26</v>
      </c>
      <c r="C25" s="7">
        <v>1.26</v>
      </c>
      <c r="D25" s="8">
        <v>1.1020000000000001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450</v>
      </c>
    </row>
    <row r="26" spans="1:15" x14ac:dyDescent="0.2">
      <c r="B26" s="6" t="s">
        <v>27</v>
      </c>
      <c r="C26" s="11">
        <v>0.84499999999999997</v>
      </c>
      <c r="D26" s="12">
        <v>0.745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450</v>
      </c>
    </row>
    <row r="27" spans="1:15" x14ac:dyDescent="0.2">
      <c r="B27" s="6" t="s">
        <v>28</v>
      </c>
      <c r="C27" s="13">
        <v>0.28599999999999998</v>
      </c>
      <c r="D27" s="13">
        <v>0.28399999999999997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10">
        <v>450</v>
      </c>
    </row>
    <row r="28" spans="1:15" x14ac:dyDescent="0.2">
      <c r="B28" s="6" t="s">
        <v>29</v>
      </c>
      <c r="C28" s="14">
        <v>0.46899999999999997</v>
      </c>
      <c r="D28" s="14">
        <v>0.44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10">
        <v>450</v>
      </c>
    </row>
    <row r="29" spans="1:15" x14ac:dyDescent="0.2">
      <c r="B29" s="6" t="s">
        <v>30</v>
      </c>
      <c r="C29" s="14">
        <v>0.48199999999999998</v>
      </c>
      <c r="D29" s="14">
        <v>0.45400000000000001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10">
        <v>450</v>
      </c>
    </row>
    <row r="30" spans="1:15" x14ac:dyDescent="0.2">
      <c r="B30" s="6" t="s">
        <v>31</v>
      </c>
      <c r="C30" s="15">
        <v>0.41199999999999998</v>
      </c>
      <c r="D30" s="15">
        <v>0.39500000000000002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10">
        <v>450</v>
      </c>
    </row>
    <row r="31" spans="1:15" x14ac:dyDescent="0.2">
      <c r="B31" s="6" t="s">
        <v>32</v>
      </c>
      <c r="C31" s="13">
        <v>0.23899999999999999</v>
      </c>
      <c r="D31" s="13">
        <v>0.249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10">
        <v>450</v>
      </c>
    </row>
    <row r="32" spans="1:15" x14ac:dyDescent="0.2">
      <c r="B32" s="6" t="s">
        <v>33</v>
      </c>
      <c r="C32" s="13">
        <v>0.223</v>
      </c>
      <c r="D32" s="13">
        <v>0.214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10">
        <v>450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09F9F-1478-478E-825A-0BC2D8A42BCA}">
  <dimension ref="A1:AA23"/>
  <sheetViews>
    <sheetView tabSelected="1" workbookViewId="0">
      <selection activeCell="W19" sqref="W19"/>
    </sheetView>
  </sheetViews>
  <sheetFormatPr defaultRowHeight="12.75" x14ac:dyDescent="0.2"/>
  <sheetData>
    <row r="1" spans="1:27" x14ac:dyDescent="0.2">
      <c r="A1" s="5"/>
      <c r="B1" s="6">
        <v>1</v>
      </c>
      <c r="C1" s="6">
        <v>2</v>
      </c>
      <c r="D1" s="6">
        <v>3</v>
      </c>
      <c r="E1" s="6">
        <v>4</v>
      </c>
      <c r="F1" s="6">
        <v>5</v>
      </c>
      <c r="G1" s="6">
        <v>6</v>
      </c>
      <c r="H1" s="6">
        <v>7</v>
      </c>
      <c r="I1" s="6">
        <v>8</v>
      </c>
      <c r="J1" s="6">
        <v>9</v>
      </c>
      <c r="K1" s="6">
        <v>10</v>
      </c>
      <c r="L1" s="6">
        <v>11</v>
      </c>
      <c r="M1" s="6">
        <v>12</v>
      </c>
      <c r="O1" s="5"/>
      <c r="P1" s="6">
        <v>1</v>
      </c>
      <c r="Q1" s="6">
        <v>2</v>
      </c>
      <c r="R1" s="6">
        <v>3</v>
      </c>
      <c r="S1" s="6">
        <v>4</v>
      </c>
      <c r="T1" s="6">
        <v>5</v>
      </c>
      <c r="U1" s="6">
        <v>6</v>
      </c>
      <c r="V1" s="6">
        <v>7</v>
      </c>
      <c r="W1" s="6">
        <v>8</v>
      </c>
      <c r="X1" s="6">
        <v>9</v>
      </c>
      <c r="Y1" s="6">
        <v>10</v>
      </c>
      <c r="Z1" s="6">
        <v>11</v>
      </c>
      <c r="AA1" s="6">
        <v>12</v>
      </c>
    </row>
    <row r="2" spans="1:27" ht="15" x14ac:dyDescent="0.25">
      <c r="A2" s="6" t="s">
        <v>26</v>
      </c>
      <c r="B2" s="7">
        <v>1.26</v>
      </c>
      <c r="C2" s="8">
        <v>1.1020000000000001</v>
      </c>
      <c r="D2" s="9"/>
      <c r="E2" s="9"/>
      <c r="F2" s="9"/>
      <c r="G2" s="9"/>
      <c r="H2" s="9"/>
      <c r="I2" s="9"/>
      <c r="J2" s="9"/>
      <c r="K2" s="9"/>
      <c r="L2" s="9"/>
      <c r="M2" s="9"/>
      <c r="O2" s="6" t="s">
        <v>26</v>
      </c>
      <c r="P2" s="16" t="s">
        <v>34</v>
      </c>
      <c r="Q2" s="16" t="s">
        <v>34</v>
      </c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5" x14ac:dyDescent="0.25">
      <c r="A3" s="6" t="s">
        <v>27</v>
      </c>
      <c r="B3" s="11">
        <v>0.84499999999999997</v>
      </c>
      <c r="C3" s="12">
        <v>0.745</v>
      </c>
      <c r="D3" s="9"/>
      <c r="E3" s="9"/>
      <c r="F3" s="9"/>
      <c r="G3" s="9"/>
      <c r="H3" s="9"/>
      <c r="I3" s="9"/>
      <c r="J3" s="9"/>
      <c r="K3" s="9"/>
      <c r="L3" s="9"/>
      <c r="M3" s="9"/>
      <c r="O3" s="6" t="s">
        <v>27</v>
      </c>
      <c r="P3" s="16" t="s">
        <v>35</v>
      </c>
      <c r="Q3" s="16" t="s">
        <v>35</v>
      </c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5" x14ac:dyDescent="0.25">
      <c r="A4" s="6" t="s">
        <v>28</v>
      </c>
      <c r="B4" s="13">
        <v>0.28599999999999998</v>
      </c>
      <c r="C4" s="13">
        <v>0.28399999999999997</v>
      </c>
      <c r="D4" s="9"/>
      <c r="E4" s="9"/>
      <c r="F4" s="9"/>
      <c r="G4" s="9"/>
      <c r="H4" s="9"/>
      <c r="I4" s="9"/>
      <c r="J4" s="9"/>
      <c r="K4" s="9"/>
      <c r="L4" s="9"/>
      <c r="M4" s="9"/>
      <c r="O4" s="6" t="s">
        <v>28</v>
      </c>
      <c r="P4" s="16" t="s">
        <v>36</v>
      </c>
      <c r="Q4" s="16" t="s">
        <v>36</v>
      </c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15" x14ac:dyDescent="0.25">
      <c r="A5" s="6" t="s">
        <v>29</v>
      </c>
      <c r="B5" s="14">
        <v>0.46899999999999997</v>
      </c>
      <c r="C5" s="14">
        <v>0.44</v>
      </c>
      <c r="D5" s="9"/>
      <c r="E5" s="9"/>
      <c r="F5" s="9"/>
      <c r="G5" s="9"/>
      <c r="H5" s="9"/>
      <c r="I5" s="9"/>
      <c r="J5" s="9"/>
      <c r="K5" s="9"/>
      <c r="L5" s="9"/>
      <c r="M5" s="9"/>
      <c r="O5" s="6" t="s">
        <v>29</v>
      </c>
      <c r="P5" s="17" t="s">
        <v>37</v>
      </c>
      <c r="Q5" s="17" t="s">
        <v>37</v>
      </c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15" x14ac:dyDescent="0.25">
      <c r="A6" s="6" t="s">
        <v>30</v>
      </c>
      <c r="B6" s="14">
        <v>0.48199999999999998</v>
      </c>
      <c r="C6" s="14">
        <v>0.45400000000000001</v>
      </c>
      <c r="D6" s="9"/>
      <c r="E6" s="9"/>
      <c r="F6" s="9"/>
      <c r="G6" s="9"/>
      <c r="H6" s="9"/>
      <c r="I6" s="9"/>
      <c r="J6" s="9"/>
      <c r="K6" s="9"/>
      <c r="L6" s="9"/>
      <c r="M6" s="9"/>
      <c r="O6" s="6" t="s">
        <v>30</v>
      </c>
      <c r="P6" s="19" t="s">
        <v>38</v>
      </c>
      <c r="Q6" s="19" t="s">
        <v>38</v>
      </c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15" x14ac:dyDescent="0.25">
      <c r="A7" s="6" t="s">
        <v>31</v>
      </c>
      <c r="B7" s="15">
        <v>0.41199999999999998</v>
      </c>
      <c r="C7" s="15">
        <v>0.39500000000000002</v>
      </c>
      <c r="D7" s="9"/>
      <c r="E7" s="9"/>
      <c r="F7" s="9"/>
      <c r="G7" s="9"/>
      <c r="H7" s="9"/>
      <c r="I7" s="9"/>
      <c r="J7" s="9"/>
      <c r="K7" s="9"/>
      <c r="L7" s="9"/>
      <c r="M7" s="9"/>
      <c r="O7" s="6" t="s">
        <v>31</v>
      </c>
      <c r="P7" s="18" t="s">
        <v>39</v>
      </c>
      <c r="Q7" s="18" t="s">
        <v>39</v>
      </c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5" x14ac:dyDescent="0.25">
      <c r="A8" s="6" t="s">
        <v>32</v>
      </c>
      <c r="B8" s="13">
        <v>0.23899999999999999</v>
      </c>
      <c r="C8" s="13">
        <v>0.249</v>
      </c>
      <c r="D8" s="9"/>
      <c r="E8" s="9"/>
      <c r="F8" s="9"/>
      <c r="G8" s="9"/>
      <c r="H8" s="9"/>
      <c r="I8" s="9"/>
      <c r="J8" s="9"/>
      <c r="K8" s="9"/>
      <c r="L8" s="9"/>
      <c r="M8" s="9"/>
      <c r="O8" s="6" t="s">
        <v>32</v>
      </c>
      <c r="P8" s="20" t="s">
        <v>40</v>
      </c>
      <c r="Q8" s="20" t="s">
        <v>40</v>
      </c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5" x14ac:dyDescent="0.25">
      <c r="A9" s="6" t="s">
        <v>33</v>
      </c>
      <c r="B9" s="13">
        <v>0.223</v>
      </c>
      <c r="C9" s="13">
        <v>0.214</v>
      </c>
      <c r="D9" s="9"/>
      <c r="E9" s="9"/>
      <c r="F9" s="9"/>
      <c r="G9" s="9"/>
      <c r="H9" s="9"/>
      <c r="I9" s="9"/>
      <c r="J9" s="9"/>
      <c r="K9" s="9"/>
      <c r="L9" s="9"/>
      <c r="M9" s="9"/>
      <c r="O9" s="6" t="s">
        <v>33</v>
      </c>
      <c r="P9" s="21" t="s">
        <v>41</v>
      </c>
      <c r="Q9" s="21" t="s">
        <v>41</v>
      </c>
      <c r="R9" s="9"/>
      <c r="S9" s="9"/>
      <c r="T9" s="9"/>
      <c r="U9" s="9"/>
      <c r="V9" s="9"/>
      <c r="W9" s="9"/>
      <c r="X9" s="9"/>
      <c r="Y9" s="9"/>
      <c r="Z9" s="9"/>
      <c r="AA9" s="9"/>
    </row>
    <row r="12" spans="1:27" x14ac:dyDescent="0.2">
      <c r="A12" s="25"/>
      <c r="B12" s="22" t="s">
        <v>42</v>
      </c>
      <c r="C12" s="22" t="s">
        <v>43</v>
      </c>
      <c r="D12" s="22" t="s">
        <v>44</v>
      </c>
    </row>
    <row r="13" spans="1:27" x14ac:dyDescent="0.2">
      <c r="A13" s="22" t="s">
        <v>34</v>
      </c>
      <c r="B13" s="25">
        <v>0.5</v>
      </c>
      <c r="C13" s="25">
        <f>AVERAGE(B2:C2)</f>
        <v>1.181</v>
      </c>
      <c r="D13" s="29">
        <f>EXP((-1.0659+C13)/(-0.177))</f>
        <v>0.52189832702982275</v>
      </c>
    </row>
    <row r="14" spans="1:27" x14ac:dyDescent="0.2">
      <c r="A14" s="22" t="s">
        <v>35</v>
      </c>
      <c r="B14" s="25">
        <v>5</v>
      </c>
      <c r="C14" s="25">
        <f>AVERAGE(B3:C3)</f>
        <v>0.79499999999999993</v>
      </c>
      <c r="D14" s="29">
        <f>EXP((-1.0659+C14)/(-0.177))</f>
        <v>4.6205256449103329</v>
      </c>
    </row>
    <row r="15" spans="1:27" x14ac:dyDescent="0.2">
      <c r="A15" s="22" t="s">
        <v>36</v>
      </c>
      <c r="B15" s="25">
        <v>80</v>
      </c>
      <c r="C15" s="25">
        <f>AVERAGE(B4:C4)</f>
        <v>0.28499999999999998</v>
      </c>
      <c r="D15" s="29">
        <f>EXP((-1.0659+C15)/(-0.177))</f>
        <v>82.422990323467644</v>
      </c>
    </row>
    <row r="16" spans="1:27" x14ac:dyDescent="0.2">
      <c r="A16" s="24"/>
      <c r="D16" s="23"/>
    </row>
    <row r="17" spans="1:8" x14ac:dyDescent="0.2">
      <c r="A17" s="27" t="s">
        <v>50</v>
      </c>
      <c r="D17" s="23"/>
    </row>
    <row r="18" spans="1:8" x14ac:dyDescent="0.2">
      <c r="B18" s="25" t="s">
        <v>43</v>
      </c>
      <c r="C18" s="26" t="s">
        <v>45</v>
      </c>
      <c r="D18" s="25" t="s">
        <v>49</v>
      </c>
      <c r="E18" s="25" t="s">
        <v>48</v>
      </c>
      <c r="F18" s="25" t="s">
        <v>51</v>
      </c>
      <c r="G18" s="28" t="s">
        <v>46</v>
      </c>
      <c r="H18" s="28" t="s">
        <v>47</v>
      </c>
    </row>
    <row r="19" spans="1:8" ht="15" x14ac:dyDescent="0.25">
      <c r="A19" s="17" t="s">
        <v>37</v>
      </c>
      <c r="B19" s="25">
        <f>AVERAGE(B5:C5)</f>
        <v>0.45450000000000002</v>
      </c>
      <c r="C19" s="29">
        <f>EXP((-1.0659+B19)/(-0.177))</f>
        <v>31.634151735827885</v>
      </c>
      <c r="D19" s="25">
        <f>C19*0.2</f>
        <v>6.3268303471655774</v>
      </c>
      <c r="E19" s="25">
        <v>760662.33333333337</v>
      </c>
      <c r="F19" s="25">
        <v>1446666.66666667</v>
      </c>
      <c r="G19" s="25">
        <f>E19/F19</f>
        <v>0.52580345622119695</v>
      </c>
      <c r="H19" s="30">
        <f>D19/G19</f>
        <v>12.032690679963851</v>
      </c>
    </row>
    <row r="20" spans="1:8" ht="15" x14ac:dyDescent="0.25">
      <c r="A20" s="19" t="s">
        <v>38</v>
      </c>
      <c r="B20" s="25">
        <f>AVERAGE(B6:C6)</f>
        <v>0.46799999999999997</v>
      </c>
      <c r="C20" s="29">
        <f>EXP((-1.0659+B20)/(-0.177))</f>
        <v>29.311094660193678</v>
      </c>
      <c r="D20" s="25">
        <f t="shared" ref="D20:D23" si="0">C20*0.2</f>
        <v>5.8622189320387363</v>
      </c>
      <c r="E20" s="25">
        <v>836119.33333333337</v>
      </c>
      <c r="F20" s="25">
        <v>1446666.6666666667</v>
      </c>
      <c r="G20" s="25">
        <f t="shared" ref="G20:G23" si="1">E20/F20</f>
        <v>0.57796267281105995</v>
      </c>
      <c r="H20" s="30">
        <f t="shared" ref="H20:H23" si="2">D20/G20</f>
        <v>10.142902314999738</v>
      </c>
    </row>
    <row r="21" spans="1:8" ht="15" x14ac:dyDescent="0.25">
      <c r="A21" s="18" t="s">
        <v>39</v>
      </c>
      <c r="B21" s="25">
        <f>AVERAGE(B7:C7)</f>
        <v>0.40349999999999997</v>
      </c>
      <c r="C21" s="29">
        <f>EXP((-1.0659+B21)/(-0.177))</f>
        <v>42.198002312534733</v>
      </c>
      <c r="D21" s="25">
        <f t="shared" si="0"/>
        <v>8.439600462506947</v>
      </c>
      <c r="E21" s="31">
        <v>1063333.3333333333</v>
      </c>
      <c r="F21" s="25">
        <v>1446666.6666666667</v>
      </c>
      <c r="G21" s="25">
        <f t="shared" si="1"/>
        <v>0.73502304147465425</v>
      </c>
      <c r="H21" s="30">
        <f t="shared" si="2"/>
        <v>11.482089657454594</v>
      </c>
    </row>
    <row r="22" spans="1:8" ht="15" x14ac:dyDescent="0.25">
      <c r="A22" s="20" t="s">
        <v>40</v>
      </c>
      <c r="B22" s="25">
        <f>AVERAGE(B8:C8)</f>
        <v>0.24399999999999999</v>
      </c>
      <c r="C22" s="29">
        <f>EXP((-1.0659+B22)/(-0.177))</f>
        <v>103.90768127361889</v>
      </c>
      <c r="D22" s="25">
        <f t="shared" si="0"/>
        <v>20.781536254723779</v>
      </c>
      <c r="E22" s="25">
        <v>1216666.6666666667</v>
      </c>
      <c r="F22" s="25">
        <v>1446666.6666666667</v>
      </c>
      <c r="G22" s="25">
        <f t="shared" si="1"/>
        <v>0.84101382488479259</v>
      </c>
      <c r="H22" s="30">
        <f t="shared" si="2"/>
        <v>24.71010064260307</v>
      </c>
    </row>
    <row r="23" spans="1:8" ht="15" x14ac:dyDescent="0.25">
      <c r="A23" s="21" t="s">
        <v>41</v>
      </c>
      <c r="B23" s="25">
        <f>AVERAGE(B9:C9)</f>
        <v>0.2185</v>
      </c>
      <c r="C23" s="29">
        <f>EXP((-1.0659+B23)/(-0.177))</f>
        <v>120.00946581574632</v>
      </c>
      <c r="D23" s="25">
        <f t="shared" si="0"/>
        <v>24.001893163149266</v>
      </c>
      <c r="E23" s="25">
        <v>1190000</v>
      </c>
      <c r="F23" s="25">
        <v>1446666.6666666667</v>
      </c>
      <c r="G23" s="25">
        <f t="shared" si="1"/>
        <v>0.82258064516129026</v>
      </c>
      <c r="H23" s="30">
        <f t="shared" si="2"/>
        <v>29.178772080691267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Plate 1 - Sheet1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BioTek</dc:creator>
  <cp:lastModifiedBy>Isabel ROSETY</cp:lastModifiedBy>
  <dcterms:created xsi:type="dcterms:W3CDTF">2011-01-18T20:51:17Z</dcterms:created>
  <dcterms:modified xsi:type="dcterms:W3CDTF">2021-07-15T18:03:28Z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