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atlas\LCSB_Cellular_Biology\16-Our_Papers\In Preparation\PD_Diabetes_Alise\New_version_2manuscripts\WT_part\Figures\Figure1\originals\B\"/>
    </mc:Choice>
  </mc:AlternateContent>
  <xr:revisionPtr revIDLastSave="0" documentId="13_ncr:1_{D96BC439-065F-40FA-ACE0-E0EA0317D4BF}" xr6:coauthVersionLast="47" xr6:coauthVersionMax="47" xr10:uidLastSave="{00000000-0000-0000-0000-000000000000}"/>
  <bookViews>
    <workbookView xWindow="28680" yWindow="-12480" windowWidth="16440" windowHeight="28440" xr2:uid="{00000000-000D-0000-FFFF-FFFF00000000}"/>
  </bookViews>
  <sheets>
    <sheet name="Plate 1 - Sheet1" sheetId="1" r:id="rId1"/>
  </sheets>
  <definedNames>
    <definedName name="MethodPointer1">1755477824</definedName>
    <definedName name="MethodPointer2">412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0" i="1" l="1"/>
  <c r="I38" i="1"/>
  <c r="I39" i="1"/>
  <c r="I40" i="1"/>
  <c r="I41" i="1"/>
  <c r="I42" i="1"/>
  <c r="I43" i="1"/>
  <c r="I44" i="1"/>
  <c r="I45" i="1"/>
  <c r="I46" i="1"/>
  <c r="I37" i="1"/>
  <c r="H38" i="1"/>
  <c r="H39" i="1"/>
  <c r="H40" i="1"/>
  <c r="H41" i="1"/>
  <c r="H42" i="1"/>
  <c r="H43" i="1"/>
  <c r="H44" i="1"/>
  <c r="H45" i="1"/>
  <c r="H46" i="1"/>
  <c r="H37" i="1"/>
  <c r="G38" i="1"/>
  <c r="G39" i="1"/>
  <c r="G41" i="1"/>
  <c r="G42" i="1"/>
  <c r="G43" i="1"/>
  <c r="G44" i="1"/>
  <c r="G45" i="1"/>
  <c r="G46" i="1"/>
  <c r="G37" i="1"/>
  <c r="E38" i="1"/>
  <c r="E39" i="1"/>
  <c r="E40" i="1"/>
  <c r="E41" i="1"/>
  <c r="E42" i="1"/>
  <c r="E43" i="1"/>
  <c r="E44" i="1"/>
  <c r="E45" i="1"/>
  <c r="E46" i="1"/>
  <c r="E37" i="1"/>
  <c r="D38" i="1"/>
  <c r="D39" i="1"/>
  <c r="D40" i="1"/>
  <c r="D41" i="1"/>
  <c r="D42" i="1"/>
  <c r="D43" i="1"/>
  <c r="D44" i="1"/>
  <c r="D45" i="1"/>
  <c r="D46" i="1"/>
  <c r="D37" i="1"/>
  <c r="C46" i="1"/>
  <c r="C45" i="1"/>
  <c r="C44" i="1"/>
  <c r="C43" i="1"/>
  <c r="C42" i="1"/>
  <c r="C41" i="1"/>
  <c r="C40" i="1"/>
  <c r="C39" i="1"/>
  <c r="C38" i="1"/>
  <c r="C37" i="1"/>
  <c r="S27" i="1"/>
  <c r="U27" i="1"/>
  <c r="T27" i="1"/>
  <c r="R27" i="1"/>
  <c r="Q27" i="1"/>
  <c r="P27" i="1"/>
</calcChain>
</file>

<file path=xl/sharedStrings.xml><?xml version="1.0" encoding="utf-8"?>
<sst xmlns="http://schemas.openxmlformats.org/spreadsheetml/2006/main" count="55" uniqueCount="54">
  <si>
    <t>Software Version</t>
  </si>
  <si>
    <t>3.10.06</t>
  </si>
  <si>
    <t>Experiment File Path:</t>
  </si>
  <si>
    <t>Protocol File Path:</t>
  </si>
  <si>
    <t>Plate Number</t>
  </si>
  <si>
    <t>Plate 1</t>
  </si>
  <si>
    <t>Date</t>
  </si>
  <si>
    <t>Time</t>
  </si>
  <si>
    <t>Reader Type:</t>
  </si>
  <si>
    <t>Cytation5</t>
  </si>
  <si>
    <t>Reader Serial Number:</t>
  </si>
  <si>
    <t>Reading Type</t>
  </si>
  <si>
    <t>Reader</t>
  </si>
  <si>
    <t>Procedure Details</t>
  </si>
  <si>
    <t>Plate Type</t>
  </si>
  <si>
    <t>96 WELL PLATE</t>
  </si>
  <si>
    <t>Eject plate on completion</t>
  </si>
  <si>
    <t>Read</t>
  </si>
  <si>
    <t>Absorbance Endpoint</t>
  </si>
  <si>
    <t>Full Plate</t>
  </si>
  <si>
    <t>Wavelengths:  450</t>
  </si>
  <si>
    <t>Read Speed: Normal,  Delay: 100 msec,  Measurements/Data Point: 8</t>
  </si>
  <si>
    <t>Results</t>
  </si>
  <si>
    <t>Actual Temperature:</t>
  </si>
  <si>
    <t>A</t>
  </si>
  <si>
    <t>B</t>
  </si>
  <si>
    <t>C</t>
  </si>
  <si>
    <t>D</t>
  </si>
  <si>
    <t>E</t>
  </si>
  <si>
    <t>F</t>
  </si>
  <si>
    <t>G</t>
  </si>
  <si>
    <t>H</t>
  </si>
  <si>
    <t>Samples</t>
  </si>
  <si>
    <t>OD</t>
  </si>
  <si>
    <t>background removal</t>
  </si>
  <si>
    <t>Concentration, mU/L</t>
  </si>
  <si>
    <t>x500 (dilution factor)</t>
  </si>
  <si>
    <t>Concentration, pmol/L</t>
  </si>
  <si>
    <t>Concentration, nmol/L</t>
  </si>
  <si>
    <t>Calibrants</t>
  </si>
  <si>
    <t>Concentrations of the kit (mU/L)</t>
  </si>
  <si>
    <t>DMEM</t>
  </si>
  <si>
    <t>w/o ins media</t>
  </si>
  <si>
    <t>Ctrl media</t>
  </si>
  <si>
    <t>LI_ media</t>
  </si>
  <si>
    <t>56_Ctrl</t>
  </si>
  <si>
    <t>68_Ctrl</t>
  </si>
  <si>
    <t>23_Ctrl</t>
  </si>
  <si>
    <t>56_LI</t>
  </si>
  <si>
    <t>68_LI</t>
  </si>
  <si>
    <t>23_LI</t>
  </si>
  <si>
    <t>IR</t>
  </si>
  <si>
    <t>IS</t>
  </si>
  <si>
    <t>w/o N2 and B27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</si>
</sst>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b/>
      <u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27413E"/>
      <name val="Arial"/>
      <family val="2"/>
    </font>
    <font>
      <sz val="7"/>
      <color rgb="FF000000"/>
      <name val="Arial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name val="Arial"/>
      <family val="2"/>
    </font>
    <font>
      <b/>
      <sz val="10"/>
      <color rgb="FF00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E8F3FF"/>
        <bgColor indexed="64"/>
      </patternFill>
    </fill>
    <fill>
      <patternFill patternType="solid">
        <fgColor rgb="FF6FA9D6"/>
        <bgColor indexed="64"/>
      </patternFill>
    </fill>
    <fill>
      <patternFill patternType="solid">
        <fgColor rgb="FFBAD7EF"/>
        <bgColor indexed="64"/>
      </patternFill>
    </fill>
    <fill>
      <patternFill patternType="solid">
        <fgColor rgb="FFD8E9F9"/>
        <bgColor indexed="64"/>
      </patternFill>
    </fill>
    <fill>
      <patternFill patternType="solid">
        <fgColor rgb="FF60A0D1"/>
        <bgColor indexed="64"/>
      </patternFill>
    </fill>
    <fill>
      <patternFill patternType="solid">
        <fgColor rgb="FFC9E0F4"/>
        <bgColor indexed="64"/>
      </patternFill>
    </fill>
    <fill>
      <patternFill patternType="solid">
        <fgColor rgb="FF7EB2DB"/>
        <bgColor indexed="64"/>
      </patternFill>
    </fill>
    <fill>
      <patternFill patternType="solid">
        <fgColor rgb="FFABCEEA"/>
        <bgColor indexed="64"/>
      </patternFill>
    </fill>
    <fill>
      <patternFill patternType="solid">
        <fgColor rgb="FF247CBD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4" fontId="0" fillId="0" borderId="0" xfId="0" applyNumberFormat="1"/>
    <xf numFmtId="21" fontId="0" fillId="0" borderId="0" xfId="0" applyNumberFormat="1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12" borderId="2" xfId="0" applyFont="1" applyFill="1" applyBorder="1" applyAlignment="1">
      <alignment horizontal="center" wrapText="1"/>
    </xf>
    <xf numFmtId="0" fontId="6" fillId="12" borderId="2" xfId="0" applyFont="1" applyFill="1" applyBorder="1" applyAlignment="1">
      <alignment horizontal="center" vertical="center" wrapText="1"/>
    </xf>
    <xf numFmtId="0" fontId="6" fillId="13" borderId="2" xfId="0" applyFont="1" applyFill="1" applyBorder="1" applyAlignment="1">
      <alignment horizontal="center" vertical="center" wrapText="1"/>
    </xf>
    <xf numFmtId="0" fontId="8" fillId="14" borderId="2" xfId="0" applyFont="1" applyFill="1" applyBorder="1" applyAlignment="1">
      <alignment horizontal="center"/>
    </xf>
    <xf numFmtId="0" fontId="7" fillId="14" borderId="0" xfId="0" applyFont="1" applyFill="1" applyBorder="1" applyAlignment="1">
      <alignment horizontal="center"/>
    </xf>
    <xf numFmtId="0" fontId="0" fillId="14" borderId="0" xfId="0" applyFill="1" applyBorder="1"/>
    <xf numFmtId="0" fontId="8" fillId="14" borderId="0" xfId="0" applyFont="1" applyFill="1" applyBorder="1" applyAlignment="1">
      <alignment horizontal="center"/>
    </xf>
    <xf numFmtId="0" fontId="0" fillId="14" borderId="2" xfId="0" applyFill="1" applyBorder="1"/>
    <xf numFmtId="0" fontId="2" fillId="15" borderId="2" xfId="0" applyFont="1" applyFill="1" applyBorder="1" applyAlignment="1">
      <alignment horizontal="center" vertical="center" wrapText="1"/>
    </xf>
    <xf numFmtId="0" fontId="7" fillId="15" borderId="2" xfId="0" applyFont="1" applyFill="1" applyBorder="1" applyAlignment="1">
      <alignment horizontal="center"/>
    </xf>
    <xf numFmtId="0" fontId="8" fillId="15" borderId="2" xfId="0" applyFont="1" applyFill="1" applyBorder="1" applyAlignment="1">
      <alignment horizontal="center"/>
    </xf>
    <xf numFmtId="0" fontId="10" fillId="15" borderId="2" xfId="0" applyFont="1" applyFill="1" applyBorder="1" applyAlignment="1">
      <alignment horizontal="center" vertical="center" wrapText="1"/>
    </xf>
    <xf numFmtId="0" fontId="9" fillId="14" borderId="0" xfId="0" applyFont="1" applyFill="1" applyBorder="1"/>
    <xf numFmtId="0" fontId="9" fillId="0" borderId="2" xfId="0" applyFont="1" applyBorder="1"/>
    <xf numFmtId="0" fontId="0" fillId="0" borderId="2" xfId="0" applyBorder="1"/>
    <xf numFmtId="0" fontId="9" fillId="0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Standard Curve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4342738407699042E-2"/>
                  <c:y val="-4.1666666666666669E-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'Plate 1 - Sheet1'!$P$29:$U$29</c:f>
              <c:numCache>
                <c:formatCode>General</c:formatCode>
                <c:ptCount val="6"/>
                <c:pt idx="0">
                  <c:v>0</c:v>
                </c:pt>
                <c:pt idx="1">
                  <c:v>3.3</c:v>
                </c:pt>
                <c:pt idx="2">
                  <c:v>11</c:v>
                </c:pt>
                <c:pt idx="3">
                  <c:v>33.6</c:v>
                </c:pt>
                <c:pt idx="4">
                  <c:v>113</c:v>
                </c:pt>
                <c:pt idx="5">
                  <c:v>217</c:v>
                </c:pt>
              </c:numCache>
            </c:numRef>
          </c:xVal>
          <c:yVal>
            <c:numRef>
              <c:f>'Plate 1 - Sheet1'!$P$30:$U$30</c:f>
              <c:numCache>
                <c:formatCode>General</c:formatCode>
                <c:ptCount val="6"/>
                <c:pt idx="0">
                  <c:v>6.3E-2</c:v>
                </c:pt>
                <c:pt idx="1">
                  <c:v>9.2999999999999999E-2</c:v>
                </c:pt>
                <c:pt idx="2">
                  <c:v>0.19900000000000001</c:v>
                </c:pt>
                <c:pt idx="3">
                  <c:v>0.433</c:v>
                </c:pt>
                <c:pt idx="4">
                  <c:v>1.232</c:v>
                </c:pt>
                <c:pt idx="5">
                  <c:v>2.2429999999999999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477-4CE2-B083-5DFB92061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434832"/>
        <c:axId val="64437744"/>
      </c:scatterChart>
      <c:valAx>
        <c:axId val="64434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437744"/>
        <c:crosses val="autoZero"/>
        <c:crossBetween val="midCat"/>
      </c:valAx>
      <c:valAx>
        <c:axId val="64437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4348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3</xdr:row>
      <xdr:rowOff>95250</xdr:rowOff>
    </xdr:from>
    <xdr:to>
      <xdr:col>21</xdr:col>
      <xdr:colOff>333375</xdr:colOff>
      <xdr:row>20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DA084B4-2439-40E2-AD8D-1BFEF326F9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46"/>
  <sheetViews>
    <sheetView tabSelected="1" workbookViewId="0">
      <selection activeCell="A41" sqref="A41"/>
    </sheetView>
  </sheetViews>
  <sheetFormatPr defaultRowHeight="12.75" x14ac:dyDescent="0.2"/>
  <cols>
    <col min="1" max="1" width="20.7109375" customWidth="1"/>
    <col min="2" max="2" width="12.7109375" customWidth="1"/>
    <col min="4" max="4" width="15.140625" customWidth="1"/>
  </cols>
  <sheetData>
    <row r="2" spans="1:2" x14ac:dyDescent="0.2">
      <c r="A2" t="s">
        <v>0</v>
      </c>
      <c r="B2" t="s">
        <v>1</v>
      </c>
    </row>
    <row r="4" spans="1:2" x14ac:dyDescent="0.2">
      <c r="A4" t="s">
        <v>2</v>
      </c>
    </row>
    <row r="5" spans="1:2" x14ac:dyDescent="0.2">
      <c r="A5" t="s">
        <v>3</v>
      </c>
    </row>
    <row r="6" spans="1:2" x14ac:dyDescent="0.2">
      <c r="A6" t="s">
        <v>4</v>
      </c>
      <c r="B6" t="s">
        <v>5</v>
      </c>
    </row>
    <row r="7" spans="1:2" x14ac:dyDescent="0.2">
      <c r="A7" t="s">
        <v>6</v>
      </c>
      <c r="B7" s="1">
        <v>44303</v>
      </c>
    </row>
    <row r="8" spans="1:2" x14ac:dyDescent="0.2">
      <c r="A8" t="s">
        <v>7</v>
      </c>
      <c r="B8" s="2">
        <v>0.73773148148148149</v>
      </c>
    </row>
    <row r="9" spans="1:2" x14ac:dyDescent="0.2">
      <c r="A9" t="s">
        <v>8</v>
      </c>
      <c r="B9" t="s">
        <v>9</v>
      </c>
    </row>
    <row r="10" spans="1:2" x14ac:dyDescent="0.2">
      <c r="A10" t="s">
        <v>10</v>
      </c>
      <c r="B10">
        <v>1509096</v>
      </c>
    </row>
    <row r="11" spans="1:2" x14ac:dyDescent="0.2">
      <c r="A11" t="s">
        <v>11</v>
      </c>
      <c r="B11" t="s">
        <v>12</v>
      </c>
    </row>
    <row r="13" spans="1:2" x14ac:dyDescent="0.2">
      <c r="A13" s="3" t="s">
        <v>13</v>
      </c>
      <c r="B13" s="4"/>
    </row>
    <row r="14" spans="1:2" x14ac:dyDescent="0.2">
      <c r="A14" t="s">
        <v>14</v>
      </c>
      <c r="B14" t="s">
        <v>15</v>
      </c>
    </row>
    <row r="15" spans="1:2" x14ac:dyDescent="0.2">
      <c r="A15" t="s">
        <v>16</v>
      </c>
    </row>
    <row r="16" spans="1:2" x14ac:dyDescent="0.2">
      <c r="A16" t="s">
        <v>17</v>
      </c>
      <c r="B16" t="s">
        <v>18</v>
      </c>
    </row>
    <row r="17" spans="1:25" x14ac:dyDescent="0.2">
      <c r="B17" t="s">
        <v>19</v>
      </c>
    </row>
    <row r="18" spans="1:25" x14ac:dyDescent="0.2">
      <c r="B18" t="s">
        <v>20</v>
      </c>
    </row>
    <row r="19" spans="1:25" x14ac:dyDescent="0.2">
      <c r="B19" t="s">
        <v>21</v>
      </c>
    </row>
    <row r="21" spans="1:25" x14ac:dyDescent="0.2">
      <c r="A21" s="3" t="s">
        <v>22</v>
      </c>
      <c r="B21" s="4"/>
    </row>
    <row r="22" spans="1:25" x14ac:dyDescent="0.2">
      <c r="A22" t="s">
        <v>23</v>
      </c>
      <c r="B22">
        <v>36.5</v>
      </c>
    </row>
    <row r="24" spans="1:25" x14ac:dyDescent="0.2">
      <c r="B24" s="5"/>
      <c r="C24" s="6">
        <v>1</v>
      </c>
      <c r="D24" s="6">
        <v>2</v>
      </c>
      <c r="E24" s="6">
        <v>3</v>
      </c>
      <c r="F24" s="6">
        <v>4</v>
      </c>
      <c r="G24" s="6">
        <v>5</v>
      </c>
      <c r="H24" s="6">
        <v>6</v>
      </c>
      <c r="I24" s="6">
        <v>7</v>
      </c>
      <c r="J24" s="6">
        <v>8</v>
      </c>
      <c r="K24" s="6">
        <v>9</v>
      </c>
      <c r="L24" s="6">
        <v>10</v>
      </c>
      <c r="M24" s="6">
        <v>11</v>
      </c>
      <c r="N24" s="6">
        <v>12</v>
      </c>
    </row>
    <row r="25" spans="1:25" x14ac:dyDescent="0.2">
      <c r="B25" s="6" t="s">
        <v>24</v>
      </c>
      <c r="C25" s="7">
        <v>0</v>
      </c>
      <c r="D25" s="7">
        <v>6.3E-2</v>
      </c>
      <c r="E25" s="7">
        <v>5.3999999999999999E-2</v>
      </c>
      <c r="F25" s="7">
        <v>0</v>
      </c>
      <c r="G25" s="7">
        <v>0</v>
      </c>
      <c r="H25" s="8">
        <v>1.4079999999999999</v>
      </c>
      <c r="I25" s="9">
        <v>0.56499999999999995</v>
      </c>
      <c r="J25" s="7">
        <v>0</v>
      </c>
      <c r="K25" s="7">
        <v>5.8999999999999997E-2</v>
      </c>
      <c r="L25" s="7">
        <v>0</v>
      </c>
      <c r="M25" s="7">
        <v>0</v>
      </c>
      <c r="N25" s="7">
        <v>0</v>
      </c>
      <c r="O25" s="10">
        <v>450</v>
      </c>
    </row>
    <row r="26" spans="1:25" ht="15" x14ac:dyDescent="0.25">
      <c r="B26" s="6" t="s">
        <v>25</v>
      </c>
      <c r="C26" s="7">
        <v>0</v>
      </c>
      <c r="D26" s="7">
        <v>9.2999999999999999E-2</v>
      </c>
      <c r="E26" s="7">
        <v>0.06</v>
      </c>
      <c r="F26" s="7">
        <v>0</v>
      </c>
      <c r="G26" s="7">
        <v>0</v>
      </c>
      <c r="H26" s="8">
        <v>1.3680000000000001</v>
      </c>
      <c r="I26" s="9">
        <v>0.56699999999999995</v>
      </c>
      <c r="J26" s="7">
        <v>0</v>
      </c>
      <c r="K26" s="7">
        <v>0.06</v>
      </c>
      <c r="L26" s="7">
        <v>0</v>
      </c>
      <c r="M26" s="7">
        <v>0</v>
      </c>
      <c r="N26" s="7">
        <v>0</v>
      </c>
      <c r="O26" s="10">
        <v>450</v>
      </c>
      <c r="P26" s="28">
        <v>0</v>
      </c>
      <c r="Q26" s="29">
        <v>1</v>
      </c>
      <c r="R26" s="29">
        <v>2</v>
      </c>
      <c r="S26" s="29">
        <v>3</v>
      </c>
      <c r="T26" s="29">
        <v>4</v>
      </c>
      <c r="U26" s="29">
        <v>5</v>
      </c>
      <c r="V26" s="24" t="s">
        <v>39</v>
      </c>
      <c r="W26" s="24"/>
      <c r="X26" s="24"/>
      <c r="Y26" s="24"/>
    </row>
    <row r="27" spans="1:25" ht="15" x14ac:dyDescent="0.25">
      <c r="B27" s="6" t="s">
        <v>26</v>
      </c>
      <c r="C27" s="7">
        <v>0</v>
      </c>
      <c r="D27" s="11">
        <v>0.19900000000000001</v>
      </c>
      <c r="E27" s="12">
        <v>1.46</v>
      </c>
      <c r="F27" s="7">
        <v>0</v>
      </c>
      <c r="G27" s="7">
        <v>0</v>
      </c>
      <c r="H27" s="8">
        <v>1.413</v>
      </c>
      <c r="I27" s="9">
        <v>0.57699999999999996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10">
        <v>450</v>
      </c>
      <c r="P27" s="27">
        <f>AVERAGE(D25)</f>
        <v>6.3E-2</v>
      </c>
      <c r="Q27" s="23">
        <f>D26</f>
        <v>9.2999999999999999E-2</v>
      </c>
      <c r="R27" s="23">
        <f>D27</f>
        <v>0.19900000000000001</v>
      </c>
      <c r="S27" s="23">
        <f>D28</f>
        <v>0.433</v>
      </c>
      <c r="T27" s="23">
        <f>D29</f>
        <v>1.232</v>
      </c>
      <c r="U27" s="23">
        <f>D30</f>
        <v>2.2429999999999999</v>
      </c>
      <c r="V27" s="26"/>
      <c r="W27" s="26"/>
      <c r="X27" s="26"/>
      <c r="Y27" s="26"/>
    </row>
    <row r="28" spans="1:25" x14ac:dyDescent="0.2">
      <c r="B28" s="6" t="s">
        <v>27</v>
      </c>
      <c r="C28" s="7">
        <v>0</v>
      </c>
      <c r="D28" s="13">
        <v>0.433</v>
      </c>
      <c r="E28" s="12">
        <v>1.4490000000000001</v>
      </c>
      <c r="F28" s="7">
        <v>0</v>
      </c>
      <c r="G28" s="7">
        <v>0</v>
      </c>
      <c r="H28" s="8">
        <v>1.3859999999999999</v>
      </c>
      <c r="I28" s="9">
        <v>0.55000000000000004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10">
        <v>450</v>
      </c>
      <c r="P28" s="27"/>
      <c r="Q28" s="27"/>
      <c r="R28" s="27"/>
      <c r="S28" s="27"/>
      <c r="T28" s="27"/>
      <c r="U28" s="27"/>
      <c r="V28" s="25"/>
      <c r="W28" s="25"/>
      <c r="X28" s="25"/>
      <c r="Y28" s="25"/>
    </row>
    <row r="29" spans="1:25" ht="15" x14ac:dyDescent="0.25">
      <c r="B29" s="6" t="s">
        <v>28</v>
      </c>
      <c r="C29" s="7">
        <v>0</v>
      </c>
      <c r="D29" s="14">
        <v>1.232</v>
      </c>
      <c r="E29" s="15">
        <v>0.73699999999999999</v>
      </c>
      <c r="F29" s="7">
        <v>0</v>
      </c>
      <c r="G29" s="7">
        <v>0</v>
      </c>
      <c r="H29" s="8">
        <v>1.333</v>
      </c>
      <c r="I29" s="7">
        <v>5.1999999999999998E-2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10">
        <v>450</v>
      </c>
      <c r="P29" s="28">
        <v>0</v>
      </c>
      <c r="Q29" s="30">
        <v>3.3</v>
      </c>
      <c r="R29" s="31">
        <v>11</v>
      </c>
      <c r="S29" s="31">
        <v>33.6</v>
      </c>
      <c r="T29" s="31">
        <v>113</v>
      </c>
      <c r="U29" s="31">
        <v>217</v>
      </c>
      <c r="V29" s="32" t="s">
        <v>40</v>
      </c>
      <c r="W29" s="25"/>
      <c r="X29" s="25"/>
      <c r="Y29" s="25"/>
    </row>
    <row r="30" spans="1:25" ht="15" x14ac:dyDescent="0.25">
      <c r="B30" s="6" t="s">
        <v>29</v>
      </c>
      <c r="C30" s="7">
        <v>0</v>
      </c>
      <c r="D30" s="16">
        <v>2.2429999999999999</v>
      </c>
      <c r="E30" s="15">
        <v>0.68700000000000006</v>
      </c>
      <c r="F30" s="7">
        <v>0</v>
      </c>
      <c r="G30" s="7">
        <v>0</v>
      </c>
      <c r="H30" s="8">
        <v>1.298</v>
      </c>
      <c r="I30" s="7">
        <v>0.05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10">
        <v>450</v>
      </c>
      <c r="P30" s="27">
        <v>6.3E-2</v>
      </c>
      <c r="Q30" s="23">
        <v>9.2999999999999999E-2</v>
      </c>
      <c r="R30" s="23">
        <v>0.19900000000000001</v>
      </c>
      <c r="S30" s="23">
        <v>0.433</v>
      </c>
      <c r="T30" s="23">
        <v>1.232</v>
      </c>
      <c r="U30" s="23">
        <v>2.2429999999999999</v>
      </c>
      <c r="V30" s="25"/>
      <c r="W30" s="25"/>
      <c r="X30" s="25"/>
      <c r="Y30" s="25"/>
    </row>
    <row r="31" spans="1:25" x14ac:dyDescent="0.2">
      <c r="B31" s="6" t="s">
        <v>30</v>
      </c>
      <c r="C31" s="7">
        <v>0</v>
      </c>
      <c r="D31" s="7">
        <v>5.7000000000000002E-2</v>
      </c>
      <c r="E31" s="7">
        <v>8.1000000000000003E-2</v>
      </c>
      <c r="F31" s="7">
        <v>0</v>
      </c>
      <c r="G31" s="7">
        <v>0</v>
      </c>
      <c r="H31" s="9">
        <v>0.54</v>
      </c>
      <c r="I31" s="7">
        <v>6.2E-2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10">
        <v>450</v>
      </c>
    </row>
    <row r="32" spans="1:25" x14ac:dyDescent="0.2">
      <c r="B32" s="6" t="s">
        <v>31</v>
      </c>
      <c r="C32" s="7">
        <v>0</v>
      </c>
      <c r="D32" s="7">
        <v>5.8000000000000003E-2</v>
      </c>
      <c r="E32" s="7">
        <v>6.2E-2</v>
      </c>
      <c r="F32" s="7">
        <v>0</v>
      </c>
      <c r="G32" s="7">
        <v>0</v>
      </c>
      <c r="H32" s="13">
        <v>0.434</v>
      </c>
      <c r="I32" s="7">
        <v>8.6999999999999994E-2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10">
        <v>450</v>
      </c>
    </row>
    <row r="36" spans="1:9" ht="38.25" x14ac:dyDescent="0.2">
      <c r="B36" s="17" t="s">
        <v>32</v>
      </c>
      <c r="C36" s="18" t="s">
        <v>33</v>
      </c>
      <c r="D36" s="19" t="s">
        <v>34</v>
      </c>
      <c r="E36" s="19" t="s">
        <v>35</v>
      </c>
      <c r="F36" s="19" t="s">
        <v>35</v>
      </c>
      <c r="G36" s="20" t="s">
        <v>36</v>
      </c>
      <c r="H36" s="21" t="s">
        <v>37</v>
      </c>
      <c r="I36" s="22" t="s">
        <v>38</v>
      </c>
    </row>
    <row r="37" spans="1:9" x14ac:dyDescent="0.2">
      <c r="B37" s="33" t="s">
        <v>41</v>
      </c>
      <c r="C37" s="34">
        <f>AVERAGE(E31:E32)</f>
        <v>7.1500000000000008E-2</v>
      </c>
      <c r="D37" s="34">
        <f>C37-$P$27</f>
        <v>8.5000000000000075E-3</v>
      </c>
      <c r="E37" s="34">
        <f>(D37-0.0784)/0.01</f>
        <v>-6.9899999999999984</v>
      </c>
      <c r="F37" s="34">
        <v>0</v>
      </c>
      <c r="G37" s="34">
        <f>F37*500</f>
        <v>0</v>
      </c>
      <c r="H37" s="34">
        <f>G37*6</f>
        <v>0</v>
      </c>
      <c r="I37" s="34">
        <f>H37/1000</f>
        <v>0</v>
      </c>
    </row>
    <row r="38" spans="1:9" x14ac:dyDescent="0.2">
      <c r="A38" t="s">
        <v>53</v>
      </c>
      <c r="B38" s="33" t="s">
        <v>42</v>
      </c>
      <c r="C38" s="34">
        <f>AVERAGE(E25:E26)</f>
        <v>5.6999999999999995E-2</v>
      </c>
      <c r="D38" s="34">
        <f t="shared" ref="D38:D46" si="0">C38-$P$27</f>
        <v>-6.0000000000000053E-3</v>
      </c>
      <c r="E38" s="34">
        <f t="shared" ref="E38:E46" si="1">(D38-0.0784)/0.01</f>
        <v>-8.44</v>
      </c>
      <c r="F38" s="34">
        <v>0</v>
      </c>
      <c r="G38" s="34">
        <f t="shared" ref="G38:G46" si="2">F38*500</f>
        <v>0</v>
      </c>
      <c r="H38" s="34">
        <f t="shared" ref="H38:H46" si="3">G38*6</f>
        <v>0</v>
      </c>
      <c r="I38" s="34">
        <f t="shared" ref="I38:I46" si="4">H38/1000</f>
        <v>0</v>
      </c>
    </row>
    <row r="39" spans="1:9" x14ac:dyDescent="0.2">
      <c r="A39" t="s">
        <v>51</v>
      </c>
      <c r="B39" s="35" t="s">
        <v>43</v>
      </c>
      <c r="C39" s="34">
        <f>AVERAGE(E27:E28)</f>
        <v>1.4544999999999999</v>
      </c>
      <c r="D39" s="34">
        <f t="shared" si="0"/>
        <v>1.3915</v>
      </c>
      <c r="E39" s="34">
        <f t="shared" si="1"/>
        <v>131.31</v>
      </c>
      <c r="F39" s="34">
        <v>131.31</v>
      </c>
      <c r="G39" s="34">
        <f t="shared" si="2"/>
        <v>65655</v>
      </c>
      <c r="H39" s="34">
        <f t="shared" si="3"/>
        <v>393930</v>
      </c>
      <c r="I39" s="34">
        <f t="shared" si="4"/>
        <v>393.93</v>
      </c>
    </row>
    <row r="40" spans="1:9" x14ac:dyDescent="0.2">
      <c r="A40" t="s">
        <v>52</v>
      </c>
      <c r="B40" s="35" t="s">
        <v>44</v>
      </c>
      <c r="C40" s="34">
        <f>AVERAGE(E29:E30)</f>
        <v>0.71199999999999997</v>
      </c>
      <c r="D40" s="34">
        <f t="shared" si="0"/>
        <v>0.64900000000000002</v>
      </c>
      <c r="E40" s="34">
        <f t="shared" si="1"/>
        <v>57.059999999999995</v>
      </c>
      <c r="F40" s="34">
        <v>57.059999999999995</v>
      </c>
      <c r="G40" s="34">
        <f>F40*500</f>
        <v>28529.999999999996</v>
      </c>
      <c r="H40" s="34">
        <f t="shared" si="3"/>
        <v>171179.99999999997</v>
      </c>
      <c r="I40" s="34">
        <f t="shared" si="4"/>
        <v>171.17999999999998</v>
      </c>
    </row>
    <row r="41" spans="1:9" x14ac:dyDescent="0.2">
      <c r="B41" s="35" t="s">
        <v>45</v>
      </c>
      <c r="C41" s="34">
        <f>AVERAGE(H25:H26)</f>
        <v>1.3879999999999999</v>
      </c>
      <c r="D41" s="34">
        <f t="shared" si="0"/>
        <v>1.325</v>
      </c>
      <c r="E41" s="34">
        <f t="shared" si="1"/>
        <v>124.66</v>
      </c>
      <c r="F41" s="34">
        <v>124.66</v>
      </c>
      <c r="G41" s="34">
        <f t="shared" si="2"/>
        <v>62330</v>
      </c>
      <c r="H41" s="34">
        <f t="shared" si="3"/>
        <v>373980</v>
      </c>
      <c r="I41" s="34">
        <f t="shared" si="4"/>
        <v>373.98</v>
      </c>
    </row>
    <row r="42" spans="1:9" x14ac:dyDescent="0.2">
      <c r="B42" s="35" t="s">
        <v>46</v>
      </c>
      <c r="C42" s="34">
        <f>AVERAGE(H27:H28)</f>
        <v>1.3995</v>
      </c>
      <c r="D42" s="34">
        <f t="shared" si="0"/>
        <v>1.3365</v>
      </c>
      <c r="E42" s="34">
        <f t="shared" si="1"/>
        <v>125.81</v>
      </c>
      <c r="F42" s="34">
        <v>125.81</v>
      </c>
      <c r="G42" s="34">
        <f t="shared" si="2"/>
        <v>62905</v>
      </c>
      <c r="H42" s="34">
        <f t="shared" si="3"/>
        <v>377430</v>
      </c>
      <c r="I42" s="34">
        <f t="shared" si="4"/>
        <v>377.43</v>
      </c>
    </row>
    <row r="43" spans="1:9" x14ac:dyDescent="0.2">
      <c r="B43" s="35" t="s">
        <v>47</v>
      </c>
      <c r="C43" s="34">
        <f>AVERAGE(H29:H30)</f>
        <v>1.3155000000000001</v>
      </c>
      <c r="D43" s="34">
        <f t="shared" si="0"/>
        <v>1.2525000000000002</v>
      </c>
      <c r="E43" s="34">
        <f t="shared" si="1"/>
        <v>117.41000000000001</v>
      </c>
      <c r="F43" s="34">
        <v>117.41000000000001</v>
      </c>
      <c r="G43" s="34">
        <f t="shared" si="2"/>
        <v>58705.000000000007</v>
      </c>
      <c r="H43" s="34">
        <f t="shared" si="3"/>
        <v>352230.00000000006</v>
      </c>
      <c r="I43" s="34">
        <f t="shared" si="4"/>
        <v>352.23000000000008</v>
      </c>
    </row>
    <row r="44" spans="1:9" x14ac:dyDescent="0.2">
      <c r="B44" s="35" t="s">
        <v>48</v>
      </c>
      <c r="C44" s="34">
        <f>AVERAGE(H31:H32)</f>
        <v>0.48699999999999999</v>
      </c>
      <c r="D44" s="34">
        <f t="shared" si="0"/>
        <v>0.42399999999999999</v>
      </c>
      <c r="E44" s="34">
        <f t="shared" si="1"/>
        <v>34.56</v>
      </c>
      <c r="F44" s="34">
        <v>34.56</v>
      </c>
      <c r="G44" s="34">
        <f t="shared" si="2"/>
        <v>17280</v>
      </c>
      <c r="H44" s="34">
        <f t="shared" si="3"/>
        <v>103680</v>
      </c>
      <c r="I44" s="34">
        <f t="shared" si="4"/>
        <v>103.68</v>
      </c>
    </row>
    <row r="45" spans="1:9" x14ac:dyDescent="0.2">
      <c r="B45" s="35" t="s">
        <v>49</v>
      </c>
      <c r="C45" s="34">
        <f>AVERAGE(I25:I26)</f>
        <v>0.56599999999999995</v>
      </c>
      <c r="D45" s="34">
        <f t="shared" si="0"/>
        <v>0.50299999999999989</v>
      </c>
      <c r="E45" s="34">
        <f t="shared" si="1"/>
        <v>42.459999999999987</v>
      </c>
      <c r="F45" s="34">
        <v>42.459999999999987</v>
      </c>
      <c r="G45" s="34">
        <f t="shared" si="2"/>
        <v>21229.999999999993</v>
      </c>
      <c r="H45" s="34">
        <f t="shared" si="3"/>
        <v>127379.99999999996</v>
      </c>
      <c r="I45" s="34">
        <f t="shared" si="4"/>
        <v>127.37999999999995</v>
      </c>
    </row>
    <row r="46" spans="1:9" x14ac:dyDescent="0.2">
      <c r="B46" s="35" t="s">
        <v>50</v>
      </c>
      <c r="C46" s="34">
        <f>AVERAGE(I27:I28)</f>
        <v>0.5635</v>
      </c>
      <c r="D46" s="34">
        <f t="shared" si="0"/>
        <v>0.50049999999999994</v>
      </c>
      <c r="E46" s="34">
        <f t="shared" si="1"/>
        <v>42.209999999999994</v>
      </c>
      <c r="F46" s="34">
        <v>42.209999999999994</v>
      </c>
      <c r="G46" s="34">
        <f t="shared" si="2"/>
        <v>21104.999999999996</v>
      </c>
      <c r="H46" s="34">
        <f t="shared" si="3"/>
        <v>126629.99999999997</v>
      </c>
      <c r="I46" s="34">
        <f t="shared" si="4"/>
        <v>126.62999999999997</v>
      </c>
    </row>
  </sheetData>
  <phoneticPr fontId="0" type="noConversion"/>
  <pageMargins left="0.75" right="0.75" top="1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Plate 1 - 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BioTek</dc:creator>
  <cp:lastModifiedBy>Alise ZAGARE</cp:lastModifiedBy>
  <dcterms:created xsi:type="dcterms:W3CDTF">2011-01-18T20:51:17Z</dcterms:created>
  <dcterms:modified xsi:type="dcterms:W3CDTF">2024-09-06T13:20:08Z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utoMacroName">
    <vt:lpwstr>None</vt:lpwstr>
  </property>
  <property fmtid="{D5CDD505-2E9C-101B-9397-08002B2CF9AE}" pid="3" name="LastEdited">
    <vt:lpwstr>16.0</vt:lpwstr>
  </property>
</Properties>
</file>